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C:\Users\Adriana Borek\Dropbox\CWCD Team Folder\Client Email Campaigns\The Coaches Insider\AD Insider Thursday 30\"/>
    </mc:Choice>
  </mc:AlternateContent>
  <xr:revisionPtr revIDLastSave="0" documentId="8_{B67FFCC9-1629-402E-9704-BC0DB8A7683B}" xr6:coauthVersionLast="47" xr6:coauthVersionMax="47" xr10:uidLastSave="{00000000-0000-0000-0000-000000000000}"/>
  <workbookProtection lockStructure="1"/>
  <bookViews>
    <workbookView xWindow="30795" yWindow="1995" windowWidth="25215" windowHeight="13110" tabRatio="776" xr2:uid="{8B9F1E2C-F3E8-43E1-8239-5A4D68978981}"/>
  </bookViews>
  <sheets>
    <sheet name="Instructions" sheetId="19" r:id="rId1"/>
    <sheet name="Rates" sheetId="17" r:id="rId2"/>
    <sheet name="Summary" sheetId="15" r:id="rId3"/>
    <sheet name="General" sheetId="14" r:id="rId4"/>
    <sheet name="Football" sheetId="1" r:id="rId5"/>
    <sheet name="Boy's Soccer" sheetId="2" r:id="rId6"/>
    <sheet name="Girl's Soccer" sheetId="3" r:id="rId7"/>
    <sheet name="Volleyball" sheetId="4" r:id="rId8"/>
    <sheet name="Cross Country" sheetId="5" r:id="rId9"/>
    <sheet name="Boy's Basketball" sheetId="6" r:id="rId10"/>
    <sheet name="Girl's Basketball" sheetId="7" r:id="rId11"/>
    <sheet name="Wrestling" sheetId="8" r:id="rId12"/>
    <sheet name="Baseball" sheetId="9" r:id="rId13"/>
    <sheet name="Softball" sheetId="10" r:id="rId14"/>
    <sheet name="Track" sheetId="11" r:id="rId15"/>
    <sheet name="Cheerleaders" sheetId="12" r:id="rId16"/>
  </sheets>
  <definedNames>
    <definedName name="_xlnm.Print_Area" localSheetId="9">'Boy''s Basketball'!$A$1:$AI$92</definedName>
    <definedName name="_xlnm.Print_Area" localSheetId="5">'Boy''s Soccer'!$A$1:$AI$52</definedName>
    <definedName name="_xlnm.Print_Area" localSheetId="8">'Cross Country'!$A$1:$AH$59</definedName>
    <definedName name="_xlnm.Print_Area" localSheetId="10">'Girl''s Basketball'!$A$1:$AI$95</definedName>
    <definedName name="_xlnm.Print_Area" localSheetId="13">Softball!$A$1:$AH$51</definedName>
    <definedName name="_xlnm.Print_Area" localSheetId="2">Summary!$A$1:$Q$46</definedName>
    <definedName name="_xlnm.Print_Area" localSheetId="7">Volleyball!$A$1:$AI$90</definedName>
    <definedName name="_xlnm.Print_Titles" localSheetId="12">Baseball!$A:$B</definedName>
    <definedName name="_xlnm.Print_Titles" localSheetId="9">'Boy''s Basketball'!$A:$B</definedName>
    <definedName name="_xlnm.Print_Titles" localSheetId="5">'Boy''s Soccer'!$A:$B</definedName>
    <definedName name="_xlnm.Print_Titles" localSheetId="15">Cheerleaders!$A:$B</definedName>
    <definedName name="_xlnm.Print_Titles" localSheetId="8">'Cross Country'!$A:$B</definedName>
    <definedName name="_xlnm.Print_Titles" localSheetId="4">Football!$A:$B</definedName>
    <definedName name="_xlnm.Print_Titles" localSheetId="3">General!$A:$B</definedName>
    <definedName name="_xlnm.Print_Titles" localSheetId="10">'Girl''s Basketball'!$A:$B</definedName>
    <definedName name="_xlnm.Print_Titles" localSheetId="6">'Girl''s Soccer'!$A:$B</definedName>
    <definedName name="_xlnm.Print_Titles" localSheetId="13">Softball!$A:$B</definedName>
    <definedName name="_xlnm.Print_Titles" localSheetId="2">Summary!$A:$A</definedName>
    <definedName name="_xlnm.Print_Titles" localSheetId="14">Track!$A:$B</definedName>
    <definedName name="_xlnm.Print_Titles" localSheetId="7">Volleyball!$A:$B</definedName>
    <definedName name="_xlnm.Print_Titles" localSheetId="11">Wrestling!$A:$B</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1" l="1"/>
  <c r="AB34" i="10"/>
  <c r="F1" i="6"/>
  <c r="F7" i="6" s="1"/>
  <c r="H1" i="6"/>
  <c r="I1" i="6"/>
  <c r="I37" i="6" s="1"/>
  <c r="J1" i="6"/>
  <c r="J37" i="6" s="1"/>
  <c r="M1" i="6"/>
  <c r="N30" i="6" s="1"/>
  <c r="O1" i="6"/>
  <c r="P22" i="6" s="1"/>
  <c r="Q1" i="6"/>
  <c r="S1" i="6"/>
  <c r="S37" i="6" s="1"/>
  <c r="T1" i="6"/>
  <c r="U1" i="6"/>
  <c r="V1" i="6"/>
  <c r="V37" i="6" s="1"/>
  <c r="W1" i="6"/>
  <c r="W37" i="6" s="1"/>
  <c r="AA1" i="6"/>
  <c r="E4" i="6"/>
  <c r="F4" i="6"/>
  <c r="E5" i="6"/>
  <c r="E6" i="6"/>
  <c r="E7" i="6"/>
  <c r="E8" i="6"/>
  <c r="F8" i="6"/>
  <c r="E9" i="6"/>
  <c r="E10" i="6"/>
  <c r="E11" i="6"/>
  <c r="E12" i="6"/>
  <c r="E13" i="6"/>
  <c r="E14" i="6"/>
  <c r="K14" i="6"/>
  <c r="E15" i="6"/>
  <c r="E16" i="6"/>
  <c r="E17" i="6"/>
  <c r="E18" i="6"/>
  <c r="E19" i="6"/>
  <c r="N19" i="6"/>
  <c r="E20" i="6"/>
  <c r="E21" i="6"/>
  <c r="E22" i="6"/>
  <c r="E23" i="6"/>
  <c r="E24" i="6"/>
  <c r="E25" i="6"/>
  <c r="P25" i="6"/>
  <c r="E26" i="6"/>
  <c r="E27" i="6"/>
  <c r="E28" i="6"/>
  <c r="Z28" i="6"/>
  <c r="E29" i="6"/>
  <c r="E30" i="6"/>
  <c r="F30" i="6"/>
  <c r="K30" i="6"/>
  <c r="E31" i="6"/>
  <c r="F31" i="6" s="1"/>
  <c r="E32" i="6"/>
  <c r="E33" i="6"/>
  <c r="K33" i="6"/>
  <c r="E34" i="6"/>
  <c r="F34" i="6" s="1"/>
  <c r="AF35" i="6"/>
  <c r="AF83" i="6" s="1"/>
  <c r="H12" i="15" s="1"/>
  <c r="AI35" i="6"/>
  <c r="AI83" i="6" s="1"/>
  <c r="Q12" i="15" s="1"/>
  <c r="T37" i="6"/>
  <c r="E40" i="6"/>
  <c r="E41" i="6"/>
  <c r="E42" i="6"/>
  <c r="E43" i="6"/>
  <c r="E44" i="6"/>
  <c r="E45" i="6"/>
  <c r="E46" i="6"/>
  <c r="Z46" i="6"/>
  <c r="E47" i="6"/>
  <c r="E48" i="6"/>
  <c r="E49" i="6"/>
  <c r="E50" i="6"/>
  <c r="E51" i="6"/>
  <c r="E52" i="6"/>
  <c r="E53" i="6"/>
  <c r="E54" i="6"/>
  <c r="E55" i="6"/>
  <c r="E56" i="6"/>
  <c r="Z56" i="6"/>
  <c r="E57" i="6"/>
  <c r="Z57" i="6"/>
  <c r="E58" i="6"/>
  <c r="E59" i="6"/>
  <c r="Z59" i="6"/>
  <c r="AF60" i="6"/>
  <c r="AI60" i="6"/>
  <c r="I62" i="6"/>
  <c r="T62" i="6"/>
  <c r="W62" i="6"/>
  <c r="E65" i="6"/>
  <c r="E66" i="6"/>
  <c r="E67" i="6"/>
  <c r="E68" i="6"/>
  <c r="E69" i="6"/>
  <c r="E70" i="6"/>
  <c r="E71" i="6"/>
  <c r="E72" i="6"/>
  <c r="E73" i="6"/>
  <c r="E74" i="6"/>
  <c r="E75" i="6"/>
  <c r="E76" i="6"/>
  <c r="E77" i="6"/>
  <c r="E78" i="6"/>
  <c r="E79" i="6"/>
  <c r="E80" i="6"/>
  <c r="AF81" i="6"/>
  <c r="AI81" i="6"/>
  <c r="P4" i="1"/>
  <c r="AE80" i="4"/>
  <c r="AE81" i="4"/>
  <c r="AE42" i="2"/>
  <c r="Z5" i="1"/>
  <c r="H4" i="1"/>
  <c r="E4" i="14"/>
  <c r="Z18" i="10"/>
  <c r="Z43" i="10"/>
  <c r="Z10" i="7"/>
  <c r="F32" i="1"/>
  <c r="E4" i="7"/>
  <c r="F1" i="7"/>
  <c r="F7" i="7" s="1"/>
  <c r="E5" i="7"/>
  <c r="E6" i="7"/>
  <c r="E7" i="7"/>
  <c r="E8" i="7"/>
  <c r="E9" i="7"/>
  <c r="E10" i="7"/>
  <c r="E11" i="7"/>
  <c r="E12" i="7"/>
  <c r="E13" i="7"/>
  <c r="E14" i="7"/>
  <c r="E15" i="7"/>
  <c r="E16" i="7"/>
  <c r="E17" i="7"/>
  <c r="E18" i="7"/>
  <c r="E19" i="7"/>
  <c r="E20" i="7"/>
  <c r="E21" i="7"/>
  <c r="E22" i="7"/>
  <c r="E23" i="7"/>
  <c r="E24" i="7"/>
  <c r="E25" i="7"/>
  <c r="E26" i="7"/>
  <c r="E27" i="7"/>
  <c r="I1" i="7"/>
  <c r="J1" i="7"/>
  <c r="H1" i="7"/>
  <c r="E4" i="10"/>
  <c r="F4" i="10"/>
  <c r="F1" i="10"/>
  <c r="E5" i="10"/>
  <c r="F5" i="10" s="1"/>
  <c r="E6" i="10"/>
  <c r="F6" i="10"/>
  <c r="E7" i="10"/>
  <c r="E8" i="10"/>
  <c r="E9" i="10"/>
  <c r="E10" i="10"/>
  <c r="E11" i="10"/>
  <c r="F11" i="10"/>
  <c r="E12" i="10"/>
  <c r="F12" i="10" s="1"/>
  <c r="E13" i="10"/>
  <c r="F13" i="10"/>
  <c r="E14" i="10"/>
  <c r="E15" i="10"/>
  <c r="E16" i="10"/>
  <c r="E17" i="10"/>
  <c r="E18" i="10"/>
  <c r="E19" i="10"/>
  <c r="E20" i="10"/>
  <c r="E21" i="10"/>
  <c r="E22" i="10"/>
  <c r="E29" i="10"/>
  <c r="E30" i="10"/>
  <c r="E31" i="10"/>
  <c r="E32" i="10"/>
  <c r="E33" i="10"/>
  <c r="E34" i="10"/>
  <c r="E35" i="10"/>
  <c r="E36" i="10"/>
  <c r="E37" i="10"/>
  <c r="E38" i="10"/>
  <c r="E39" i="10"/>
  <c r="E40" i="10"/>
  <c r="E41" i="10"/>
  <c r="E42" i="10"/>
  <c r="E43" i="10"/>
  <c r="I1" i="10"/>
  <c r="K8" i="10" s="1"/>
  <c r="J1" i="10"/>
  <c r="H1" i="10"/>
  <c r="I1" i="12"/>
  <c r="J1" i="12"/>
  <c r="J26" i="12" s="1"/>
  <c r="F26" i="12"/>
  <c r="H1" i="12"/>
  <c r="M1" i="12"/>
  <c r="N21" i="12" s="1"/>
  <c r="O1" i="12"/>
  <c r="P6" i="12" s="1"/>
  <c r="Q1" i="12"/>
  <c r="S1" i="12"/>
  <c r="S26" i="12" s="1"/>
  <c r="T1" i="12"/>
  <c r="T26" i="12" s="1"/>
  <c r="W1" i="12"/>
  <c r="W26" i="12" s="1"/>
  <c r="Z11" i="12"/>
  <c r="AA1" i="12"/>
  <c r="K6" i="12"/>
  <c r="U26" i="12"/>
  <c r="V26" i="12"/>
  <c r="E4" i="1"/>
  <c r="F4" i="1" s="1"/>
  <c r="E5" i="1"/>
  <c r="F5" i="1" s="1"/>
  <c r="E6" i="1"/>
  <c r="F6" i="1"/>
  <c r="E7" i="1"/>
  <c r="F7" i="1"/>
  <c r="E8" i="1"/>
  <c r="F8" i="1"/>
  <c r="E9" i="1"/>
  <c r="F9" i="1" s="1"/>
  <c r="E10" i="1"/>
  <c r="F10" i="1" s="1"/>
  <c r="E11" i="1"/>
  <c r="F11" i="1" s="1"/>
  <c r="E12" i="1"/>
  <c r="F12" i="1"/>
  <c r="E13" i="1"/>
  <c r="F13" i="1"/>
  <c r="E14" i="1"/>
  <c r="F14" i="1" s="1"/>
  <c r="K4" i="1"/>
  <c r="K5" i="1"/>
  <c r="K6" i="1"/>
  <c r="K7" i="1"/>
  <c r="K8" i="1"/>
  <c r="K9" i="1"/>
  <c r="K10" i="1"/>
  <c r="K11" i="1"/>
  <c r="K12" i="1"/>
  <c r="E7" i="4"/>
  <c r="E8" i="4"/>
  <c r="E9" i="4"/>
  <c r="F9" i="4"/>
  <c r="E10" i="4"/>
  <c r="F10" i="4" s="1"/>
  <c r="E11" i="4"/>
  <c r="E12" i="4"/>
  <c r="E13" i="4"/>
  <c r="E14" i="4"/>
  <c r="F14" i="4" s="1"/>
  <c r="E15" i="4"/>
  <c r="F15" i="4" s="1"/>
  <c r="E16" i="4"/>
  <c r="E17" i="4"/>
  <c r="F17" i="4" s="1"/>
  <c r="E18" i="4"/>
  <c r="E19" i="4"/>
  <c r="F19" i="4"/>
  <c r="E20" i="4"/>
  <c r="E21" i="4"/>
  <c r="E22" i="4"/>
  <c r="E23" i="4"/>
  <c r="E24" i="4"/>
  <c r="E25" i="4"/>
  <c r="E26" i="4"/>
  <c r="E27" i="4"/>
  <c r="E28" i="4"/>
  <c r="E29" i="4"/>
  <c r="E30" i="4"/>
  <c r="E4" i="4"/>
  <c r="F4" i="4" s="1"/>
  <c r="E5" i="4"/>
  <c r="E6" i="4"/>
  <c r="E41" i="4"/>
  <c r="E42" i="4"/>
  <c r="E43" i="4"/>
  <c r="E44" i="4"/>
  <c r="E45" i="4"/>
  <c r="E46" i="4"/>
  <c r="E47" i="4"/>
  <c r="E48" i="4"/>
  <c r="E49" i="4"/>
  <c r="E50" i="4"/>
  <c r="E51" i="4"/>
  <c r="E52" i="4"/>
  <c r="E53" i="4"/>
  <c r="E54" i="4"/>
  <c r="E55" i="4"/>
  <c r="E56" i="4"/>
  <c r="E65" i="4"/>
  <c r="E66" i="4"/>
  <c r="E67" i="4"/>
  <c r="E68" i="4"/>
  <c r="E69" i="4"/>
  <c r="E70" i="4"/>
  <c r="E71" i="4"/>
  <c r="E72" i="4"/>
  <c r="E73" i="4"/>
  <c r="E74" i="4"/>
  <c r="E75" i="4"/>
  <c r="E76" i="4"/>
  <c r="E77" i="4"/>
  <c r="E78" i="4"/>
  <c r="E79" i="4"/>
  <c r="I1" i="4"/>
  <c r="K16" i="4"/>
  <c r="J1" i="4"/>
  <c r="J62" i="4"/>
  <c r="K34" i="4"/>
  <c r="J38" i="4"/>
  <c r="H1" i="4"/>
  <c r="E4" i="5"/>
  <c r="F1" i="5"/>
  <c r="F11" i="5" s="1"/>
  <c r="E5" i="5"/>
  <c r="F5" i="5" s="1"/>
  <c r="E6" i="5"/>
  <c r="F6" i="5" s="1"/>
  <c r="E7" i="5"/>
  <c r="E8" i="5"/>
  <c r="F8" i="5" s="1"/>
  <c r="E9" i="5"/>
  <c r="E10" i="5"/>
  <c r="E11" i="5"/>
  <c r="E12" i="5"/>
  <c r="E13" i="5"/>
  <c r="E14" i="5"/>
  <c r="F14" i="5"/>
  <c r="E15" i="5"/>
  <c r="E16" i="5"/>
  <c r="F16" i="5" s="1"/>
  <c r="E17" i="5"/>
  <c r="E18" i="5"/>
  <c r="E19" i="5"/>
  <c r="I1" i="5"/>
  <c r="K8" i="5" s="1"/>
  <c r="J1" i="5"/>
  <c r="H1" i="5"/>
  <c r="E4" i="8"/>
  <c r="F1" i="8"/>
  <c r="E5" i="8"/>
  <c r="E6" i="8"/>
  <c r="F6" i="8"/>
  <c r="E7" i="8"/>
  <c r="E8" i="8"/>
  <c r="E9" i="8"/>
  <c r="E10" i="8"/>
  <c r="E11" i="8"/>
  <c r="E12" i="8"/>
  <c r="E13" i="8"/>
  <c r="E14" i="8"/>
  <c r="E15" i="8"/>
  <c r="E16" i="8"/>
  <c r="E17" i="8"/>
  <c r="E18" i="8"/>
  <c r="E19" i="8"/>
  <c r="E20" i="8"/>
  <c r="I1" i="8"/>
  <c r="K12" i="8" s="1"/>
  <c r="J1" i="8"/>
  <c r="J26" i="8"/>
  <c r="H1" i="8"/>
  <c r="H7" i="8"/>
  <c r="M1" i="8"/>
  <c r="Q1" i="8"/>
  <c r="R14" i="8" s="1"/>
  <c r="S1" i="8"/>
  <c r="S26" i="8" s="1"/>
  <c r="T1" i="8"/>
  <c r="T26" i="8"/>
  <c r="U1" i="8"/>
  <c r="U26" i="8" s="1"/>
  <c r="V1" i="8"/>
  <c r="V26" i="8" s="1"/>
  <c r="W1" i="8"/>
  <c r="W26" i="8"/>
  <c r="Z7" i="8"/>
  <c r="Z4" i="8"/>
  <c r="AA4" i="8" s="1"/>
  <c r="AA1" i="8"/>
  <c r="E4" i="9"/>
  <c r="F4" i="9" s="1"/>
  <c r="F1" i="9"/>
  <c r="E5" i="9"/>
  <c r="E6" i="9"/>
  <c r="F6" i="9"/>
  <c r="E7" i="9"/>
  <c r="F7" i="9"/>
  <c r="E8" i="9"/>
  <c r="E9" i="9"/>
  <c r="E10" i="9"/>
  <c r="F10" i="9" s="1"/>
  <c r="E11" i="9"/>
  <c r="E12" i="9"/>
  <c r="E13" i="9"/>
  <c r="E14" i="9"/>
  <c r="E15" i="9"/>
  <c r="E16" i="9"/>
  <c r="E17" i="9"/>
  <c r="E18" i="9"/>
  <c r="E19" i="9"/>
  <c r="F19" i="9"/>
  <c r="E20" i="9"/>
  <c r="F20" i="9"/>
  <c r="E21" i="9"/>
  <c r="E22" i="9"/>
  <c r="E23" i="9"/>
  <c r="E24" i="9"/>
  <c r="E25" i="9"/>
  <c r="E40" i="9"/>
  <c r="E41" i="9"/>
  <c r="E42" i="9"/>
  <c r="E43" i="9"/>
  <c r="E44" i="9"/>
  <c r="E45" i="9"/>
  <c r="E46" i="9"/>
  <c r="E47" i="9"/>
  <c r="E48" i="9"/>
  <c r="E49" i="9"/>
  <c r="I1" i="9"/>
  <c r="K30" i="9" s="1"/>
  <c r="J1" i="9"/>
  <c r="H1" i="9"/>
  <c r="H5" i="9"/>
  <c r="E4" i="11"/>
  <c r="F4" i="11"/>
  <c r="F1" i="11"/>
  <c r="E5" i="11"/>
  <c r="E6" i="11"/>
  <c r="E7" i="11"/>
  <c r="E8" i="11"/>
  <c r="E9" i="11"/>
  <c r="E10" i="11"/>
  <c r="F10" i="11"/>
  <c r="E11" i="11"/>
  <c r="E12" i="11"/>
  <c r="E13" i="11"/>
  <c r="E14" i="11"/>
  <c r="E15" i="11"/>
  <c r="E16" i="11"/>
  <c r="E17" i="11"/>
  <c r="E18" i="11"/>
  <c r="I1" i="11"/>
  <c r="J1" i="11"/>
  <c r="H1" i="11"/>
  <c r="F1" i="2"/>
  <c r="H1" i="2"/>
  <c r="H22" i="2" s="1"/>
  <c r="I1" i="2"/>
  <c r="K20" i="2" s="1"/>
  <c r="J1" i="2"/>
  <c r="F1" i="3"/>
  <c r="F26" i="3"/>
  <c r="H1" i="3"/>
  <c r="I1" i="3"/>
  <c r="J1" i="3"/>
  <c r="E40" i="7"/>
  <c r="E41" i="7"/>
  <c r="E42" i="7"/>
  <c r="E43" i="7"/>
  <c r="E44" i="7"/>
  <c r="E45" i="7"/>
  <c r="E46" i="7"/>
  <c r="E47" i="7"/>
  <c r="E48" i="7"/>
  <c r="E49" i="7"/>
  <c r="E50" i="7"/>
  <c r="E51" i="7"/>
  <c r="E52" i="7"/>
  <c r="E53" i="7"/>
  <c r="E54" i="7"/>
  <c r="E55" i="7"/>
  <c r="E65" i="7"/>
  <c r="E66" i="7"/>
  <c r="E67" i="7"/>
  <c r="E68" i="7"/>
  <c r="E69" i="7"/>
  <c r="E70" i="7"/>
  <c r="E71" i="7"/>
  <c r="E72" i="7"/>
  <c r="E73" i="7"/>
  <c r="E74" i="7"/>
  <c r="E75" i="7"/>
  <c r="E76" i="7"/>
  <c r="E77" i="7"/>
  <c r="K13" i="1"/>
  <c r="K14" i="1"/>
  <c r="K15" i="1"/>
  <c r="I18" i="1"/>
  <c r="J18" i="1"/>
  <c r="I32" i="1"/>
  <c r="J32" i="1"/>
  <c r="E21" i="1"/>
  <c r="F21" i="1" s="1"/>
  <c r="E22" i="1"/>
  <c r="E23" i="1"/>
  <c r="F23" i="1" s="1"/>
  <c r="E24" i="1"/>
  <c r="E25" i="1"/>
  <c r="E35" i="1"/>
  <c r="F35" i="1" s="1"/>
  <c r="E36" i="1"/>
  <c r="E37" i="1"/>
  <c r="E38" i="1"/>
  <c r="E39" i="1"/>
  <c r="E40" i="1"/>
  <c r="E41" i="1"/>
  <c r="E42" i="1"/>
  <c r="E50" i="9"/>
  <c r="E51" i="9"/>
  <c r="N6" i="15"/>
  <c r="N5" i="15"/>
  <c r="N7" i="15"/>
  <c r="N8" i="15"/>
  <c r="N9" i="15"/>
  <c r="N10" i="15"/>
  <c r="N11" i="15"/>
  <c r="N12" i="15"/>
  <c r="N13" i="15"/>
  <c r="N14" i="15"/>
  <c r="N15" i="15"/>
  <c r="N16" i="15"/>
  <c r="N17" i="15"/>
  <c r="N18" i="15"/>
  <c r="H5" i="14"/>
  <c r="H4" i="14"/>
  <c r="I4" i="14" s="1"/>
  <c r="H6" i="14"/>
  <c r="H7" i="14"/>
  <c r="I7" i="14" s="1"/>
  <c r="AF36" i="4"/>
  <c r="AE24" i="5"/>
  <c r="AF24" i="8"/>
  <c r="AF35" i="9"/>
  <c r="AE44" i="10"/>
  <c r="AE24" i="10"/>
  <c r="AE23" i="11"/>
  <c r="J5" i="15"/>
  <c r="J20" i="15" s="1"/>
  <c r="E38" i="15" s="1"/>
  <c r="J9" i="15"/>
  <c r="J11" i="15"/>
  <c r="J10" i="15"/>
  <c r="J12" i="15"/>
  <c r="J6" i="15"/>
  <c r="J7" i="15"/>
  <c r="J8" i="15"/>
  <c r="J13" i="15"/>
  <c r="J14" i="15"/>
  <c r="J15" i="15"/>
  <c r="J16" i="15"/>
  <c r="J17" i="15"/>
  <c r="J18" i="15"/>
  <c r="L28" i="15"/>
  <c r="N10" i="1"/>
  <c r="P10" i="1"/>
  <c r="T10" i="1" s="1"/>
  <c r="R10" i="1"/>
  <c r="Z10" i="1"/>
  <c r="AE10" i="1" s="1"/>
  <c r="AA10" i="1"/>
  <c r="E43" i="1"/>
  <c r="E31" i="4"/>
  <c r="E32" i="4"/>
  <c r="E33" i="4"/>
  <c r="E34" i="4"/>
  <c r="E35" i="4"/>
  <c r="E28" i="7"/>
  <c r="E29" i="7"/>
  <c r="E56" i="7"/>
  <c r="E57" i="7"/>
  <c r="E58" i="7"/>
  <c r="E59" i="7"/>
  <c r="M1" i="7"/>
  <c r="N11" i="7"/>
  <c r="N7" i="7"/>
  <c r="O62" i="7"/>
  <c r="P68" i="7"/>
  <c r="P72" i="7"/>
  <c r="Q1" i="7"/>
  <c r="S1" i="7"/>
  <c r="T1" i="7"/>
  <c r="T62" i="7" s="1"/>
  <c r="U1" i="7"/>
  <c r="V1" i="7"/>
  <c r="W1" i="7"/>
  <c r="Z54" i="7"/>
  <c r="AA1" i="7"/>
  <c r="AA10" i="7" s="1"/>
  <c r="E78" i="7"/>
  <c r="E79" i="7"/>
  <c r="E80" i="7"/>
  <c r="E29" i="8"/>
  <c r="E30" i="8"/>
  <c r="E31" i="8"/>
  <c r="E32" i="8"/>
  <c r="E33" i="8"/>
  <c r="E34" i="8"/>
  <c r="E35" i="8"/>
  <c r="E36" i="8"/>
  <c r="E37" i="8"/>
  <c r="E38" i="8"/>
  <c r="M1" i="9"/>
  <c r="O1" i="9"/>
  <c r="Q1" i="9"/>
  <c r="R29" i="9" s="1"/>
  <c r="S1" i="9"/>
  <c r="T1" i="9"/>
  <c r="T62" i="9" s="1"/>
  <c r="T37" i="9"/>
  <c r="U1" i="9"/>
  <c r="V1" i="9"/>
  <c r="V37" i="9" s="1"/>
  <c r="W1" i="9"/>
  <c r="W37" i="9" s="1"/>
  <c r="AA1" i="9"/>
  <c r="M1" i="10"/>
  <c r="N9" i="10" s="1"/>
  <c r="N11" i="10"/>
  <c r="O1" i="10"/>
  <c r="P12" i="10"/>
  <c r="Q1" i="10"/>
  <c r="T1" i="10"/>
  <c r="T26" i="10" s="1"/>
  <c r="S1" i="10"/>
  <c r="S26" i="10"/>
  <c r="U1" i="10"/>
  <c r="U26" i="10"/>
  <c r="V1" i="10"/>
  <c r="V26" i="10"/>
  <c r="W1" i="10"/>
  <c r="W26" i="10"/>
  <c r="AA1" i="10"/>
  <c r="Z29" i="8"/>
  <c r="Z30" i="8"/>
  <c r="Y26" i="3"/>
  <c r="Z38" i="3"/>
  <c r="Y1" i="3"/>
  <c r="H5" i="1"/>
  <c r="H6" i="1"/>
  <c r="H7" i="1"/>
  <c r="H8" i="1"/>
  <c r="H9" i="1"/>
  <c r="H11" i="1"/>
  <c r="H12" i="1"/>
  <c r="H13" i="1"/>
  <c r="H14" i="1"/>
  <c r="H15" i="1"/>
  <c r="H18" i="1"/>
  <c r="H32" i="1"/>
  <c r="E29" i="5"/>
  <c r="E30" i="5"/>
  <c r="E31" i="5"/>
  <c r="E32" i="5"/>
  <c r="E33" i="5"/>
  <c r="E34" i="5"/>
  <c r="E35" i="5"/>
  <c r="E36" i="5"/>
  <c r="E37" i="5"/>
  <c r="E38" i="5"/>
  <c r="E39" i="5"/>
  <c r="E39" i="8"/>
  <c r="E52" i="9"/>
  <c r="E53" i="9"/>
  <c r="E54" i="9"/>
  <c r="AA1" i="11"/>
  <c r="AA25" i="11" s="1"/>
  <c r="T1" i="11"/>
  <c r="T25" i="11"/>
  <c r="U1" i="11"/>
  <c r="V1" i="11"/>
  <c r="V25" i="11"/>
  <c r="W1" i="11"/>
  <c r="S1" i="11"/>
  <c r="S25" i="11" s="1"/>
  <c r="Q1" i="11"/>
  <c r="M1" i="11"/>
  <c r="O1" i="11"/>
  <c r="P15" i="11" s="1"/>
  <c r="M26" i="10"/>
  <c r="N36" i="10" s="1"/>
  <c r="AI35" i="9"/>
  <c r="AI83" i="9"/>
  <c r="Q15" i="15" s="1"/>
  <c r="AI60" i="9"/>
  <c r="AI81" i="9"/>
  <c r="R10" i="9"/>
  <c r="E26" i="9"/>
  <c r="E27" i="9"/>
  <c r="E28" i="9"/>
  <c r="E29" i="9"/>
  <c r="E30" i="9"/>
  <c r="E31" i="9"/>
  <c r="E32" i="9"/>
  <c r="E33" i="9"/>
  <c r="R33" i="9"/>
  <c r="E34" i="9"/>
  <c r="S37" i="9"/>
  <c r="E55" i="9"/>
  <c r="E56" i="9"/>
  <c r="E57" i="9"/>
  <c r="E58" i="9"/>
  <c r="E59" i="9"/>
  <c r="E65" i="9"/>
  <c r="S62" i="9"/>
  <c r="E66" i="9"/>
  <c r="E67" i="9"/>
  <c r="E68" i="9"/>
  <c r="E69" i="9"/>
  <c r="E70" i="9"/>
  <c r="E71" i="9"/>
  <c r="E72" i="9"/>
  <c r="E73" i="9"/>
  <c r="E74" i="9"/>
  <c r="E75" i="9"/>
  <c r="E76" i="9"/>
  <c r="E77" i="9"/>
  <c r="E78" i="9"/>
  <c r="E79" i="9"/>
  <c r="E80" i="9"/>
  <c r="AF60" i="9"/>
  <c r="AF83" i="9" s="1"/>
  <c r="H15" i="15" s="1"/>
  <c r="AF81" i="9"/>
  <c r="O26" i="8"/>
  <c r="P36" i="8" s="1"/>
  <c r="M13" i="15"/>
  <c r="AI35" i="7"/>
  <c r="AI60" i="7"/>
  <c r="AI83" i="7"/>
  <c r="Q13" i="15" s="1"/>
  <c r="AI81" i="7"/>
  <c r="P20" i="7"/>
  <c r="P5" i="7"/>
  <c r="P7" i="7"/>
  <c r="P11" i="7"/>
  <c r="P15" i="7"/>
  <c r="P19" i="7"/>
  <c r="P23" i="7"/>
  <c r="P27" i="7"/>
  <c r="P29" i="7"/>
  <c r="P31" i="7"/>
  <c r="P33" i="7"/>
  <c r="E30" i="7"/>
  <c r="E31" i="7"/>
  <c r="E32" i="7"/>
  <c r="E33" i="7"/>
  <c r="E34" i="7"/>
  <c r="AF35" i="7"/>
  <c r="AF60" i="7"/>
  <c r="AF83" i="7" s="1"/>
  <c r="H13" i="15" s="1"/>
  <c r="AF81" i="7"/>
  <c r="Y26" i="5"/>
  <c r="Z35" i="5" s="1"/>
  <c r="Y1" i="5"/>
  <c r="AA1" i="5"/>
  <c r="AA26" i="5" s="1"/>
  <c r="W1" i="5"/>
  <c r="W26" i="5"/>
  <c r="V1" i="5"/>
  <c r="V26" i="5" s="1"/>
  <c r="U1" i="5"/>
  <c r="U26" i="5" s="1"/>
  <c r="T1" i="5"/>
  <c r="T26" i="5" s="1"/>
  <c r="S1" i="5"/>
  <c r="S26" i="5"/>
  <c r="Q1" i="5"/>
  <c r="R10" i="5" s="1"/>
  <c r="O1" i="5"/>
  <c r="P21" i="5" s="1"/>
  <c r="M1" i="5"/>
  <c r="N10" i="5"/>
  <c r="AA1" i="4"/>
  <c r="AA62" i="4" s="1"/>
  <c r="W1" i="4"/>
  <c r="V1" i="4"/>
  <c r="U1" i="4"/>
  <c r="U38" i="4" s="1"/>
  <c r="T1" i="4"/>
  <c r="T62" i="4"/>
  <c r="S1" i="4"/>
  <c r="Q1" i="4"/>
  <c r="R35" i="4" s="1"/>
  <c r="M1" i="4"/>
  <c r="N10" i="4" s="1"/>
  <c r="O62" i="4"/>
  <c r="P69" i="4" s="1"/>
  <c r="O38" i="4"/>
  <c r="P51" i="4"/>
  <c r="AA1" i="3"/>
  <c r="W1" i="3"/>
  <c r="W26" i="3" s="1"/>
  <c r="V1" i="3"/>
  <c r="U1" i="3"/>
  <c r="U26" i="3" s="1"/>
  <c r="T1" i="3"/>
  <c r="T26" i="3"/>
  <c r="S1" i="3"/>
  <c r="S26" i="3"/>
  <c r="Q1" i="3"/>
  <c r="R6" i="3" s="1"/>
  <c r="R22" i="3"/>
  <c r="O1" i="3"/>
  <c r="P14" i="3" s="1"/>
  <c r="W14" i="3" s="1"/>
  <c r="M1" i="3"/>
  <c r="N23" i="3"/>
  <c r="AA1" i="2"/>
  <c r="T1" i="2"/>
  <c r="T26" i="2"/>
  <c r="U1" i="2"/>
  <c r="U26" i="2" s="1"/>
  <c r="V1" i="2"/>
  <c r="W1" i="2"/>
  <c r="W26" i="2"/>
  <c r="S1" i="2"/>
  <c r="S26" i="2" s="1"/>
  <c r="Q1" i="2"/>
  <c r="R7" i="2"/>
  <c r="O1" i="2"/>
  <c r="P21" i="2" s="1"/>
  <c r="P12" i="2"/>
  <c r="O26" i="2"/>
  <c r="P35" i="2" s="1"/>
  <c r="P43" i="2"/>
  <c r="M1" i="2"/>
  <c r="AA32" i="1"/>
  <c r="AA18" i="1"/>
  <c r="T32" i="1"/>
  <c r="U32" i="1"/>
  <c r="V32" i="1"/>
  <c r="W32" i="1"/>
  <c r="S32" i="1"/>
  <c r="T18" i="1"/>
  <c r="U18" i="1"/>
  <c r="V18" i="1"/>
  <c r="W18" i="1"/>
  <c r="S18" i="1"/>
  <c r="Q32" i="1"/>
  <c r="O32" i="1"/>
  <c r="P35" i="1" s="1"/>
  <c r="M32" i="1"/>
  <c r="N42" i="1" s="1"/>
  <c r="F39" i="1"/>
  <c r="Q18" i="1"/>
  <c r="O18" i="1"/>
  <c r="M18" i="1"/>
  <c r="N28" i="1" s="1"/>
  <c r="F18" i="1"/>
  <c r="N13" i="1"/>
  <c r="N14" i="1"/>
  <c r="N4" i="1"/>
  <c r="N6" i="1"/>
  <c r="N8" i="1"/>
  <c r="N9" i="1"/>
  <c r="N5" i="1"/>
  <c r="N7" i="1"/>
  <c r="N11" i="1"/>
  <c r="N12" i="1"/>
  <c r="N35" i="4"/>
  <c r="N18" i="5"/>
  <c r="N7" i="8"/>
  <c r="N15" i="8"/>
  <c r="N16" i="8"/>
  <c r="N21" i="8"/>
  <c r="N23" i="8"/>
  <c r="N4" i="10"/>
  <c r="N10" i="10"/>
  <c r="N12" i="10"/>
  <c r="N14" i="10"/>
  <c r="N15" i="10"/>
  <c r="N16" i="10"/>
  <c r="N17" i="10"/>
  <c r="N18" i="10"/>
  <c r="N20" i="10"/>
  <c r="N21" i="10"/>
  <c r="N22" i="10"/>
  <c r="N23" i="10"/>
  <c r="N30" i="10"/>
  <c r="N6" i="11"/>
  <c r="E6" i="14"/>
  <c r="I6" i="14" s="1"/>
  <c r="E7" i="14"/>
  <c r="E5" i="14"/>
  <c r="E8" i="14"/>
  <c r="E9" i="14"/>
  <c r="E10" i="14"/>
  <c r="E11" i="14"/>
  <c r="I11" i="14"/>
  <c r="E12" i="14"/>
  <c r="E13" i="14"/>
  <c r="E14" i="14"/>
  <c r="E15" i="14"/>
  <c r="E16" i="14"/>
  <c r="I16" i="14" s="1"/>
  <c r="E17" i="14"/>
  <c r="E18" i="14"/>
  <c r="E19" i="14"/>
  <c r="I19" i="14" s="1"/>
  <c r="E20" i="14"/>
  <c r="I20" i="14" s="1"/>
  <c r="E21" i="14"/>
  <c r="E22" i="14"/>
  <c r="I22" i="14" s="1"/>
  <c r="E23" i="14"/>
  <c r="E24" i="14"/>
  <c r="I24" i="14" s="1"/>
  <c r="AI16" i="1"/>
  <c r="AI46" i="1" s="1"/>
  <c r="Q6" i="15" s="1"/>
  <c r="AI30" i="1"/>
  <c r="AI44" i="1"/>
  <c r="AI24" i="2"/>
  <c r="AI24" i="3"/>
  <c r="AI36" i="4"/>
  <c r="AI60" i="4"/>
  <c r="AI83" i="4"/>
  <c r="AI24" i="8"/>
  <c r="AH24" i="10"/>
  <c r="AH46" i="10"/>
  <c r="Q16" i="15" s="1"/>
  <c r="AH44" i="10"/>
  <c r="AH24" i="5"/>
  <c r="AH23" i="11"/>
  <c r="E4" i="12"/>
  <c r="F4" i="12" s="1"/>
  <c r="E5" i="12"/>
  <c r="E6" i="12"/>
  <c r="E7" i="12"/>
  <c r="E8" i="12"/>
  <c r="E9" i="12"/>
  <c r="E10" i="12"/>
  <c r="E11" i="12"/>
  <c r="E12" i="12"/>
  <c r="E13" i="12"/>
  <c r="F13" i="12" s="1"/>
  <c r="E14" i="12"/>
  <c r="E15" i="12"/>
  <c r="F15" i="12" s="1"/>
  <c r="E16" i="12"/>
  <c r="E17" i="12"/>
  <c r="E18" i="12"/>
  <c r="E19" i="12"/>
  <c r="E20" i="12"/>
  <c r="P8" i="10"/>
  <c r="P20" i="10"/>
  <c r="P4" i="8"/>
  <c r="P5" i="8"/>
  <c r="Z5" i="8"/>
  <c r="P6" i="8"/>
  <c r="P7" i="8"/>
  <c r="P8" i="8"/>
  <c r="Z12" i="8"/>
  <c r="Z37" i="8"/>
  <c r="P9" i="8"/>
  <c r="P10" i="8"/>
  <c r="P11" i="8"/>
  <c r="P12" i="8"/>
  <c r="P13" i="8"/>
  <c r="P14" i="8"/>
  <c r="P15" i="8"/>
  <c r="P16" i="8"/>
  <c r="P17" i="8"/>
  <c r="P18" i="8"/>
  <c r="P19" i="8"/>
  <c r="P20" i="8"/>
  <c r="P21" i="8"/>
  <c r="P22" i="8"/>
  <c r="P23" i="8"/>
  <c r="P35" i="8"/>
  <c r="E40" i="8"/>
  <c r="P40" i="8"/>
  <c r="E41" i="8"/>
  <c r="R7" i="5"/>
  <c r="R8" i="5"/>
  <c r="Z4" i="4"/>
  <c r="P4" i="4"/>
  <c r="Z5" i="4"/>
  <c r="P5" i="4"/>
  <c r="P6" i="4"/>
  <c r="Z6" i="4"/>
  <c r="P7" i="4"/>
  <c r="Z7" i="4"/>
  <c r="AA7" i="4"/>
  <c r="P8" i="4"/>
  <c r="Z8" i="4"/>
  <c r="P9" i="4"/>
  <c r="Z9" i="4"/>
  <c r="P10" i="4"/>
  <c r="Z10" i="4"/>
  <c r="P11" i="4"/>
  <c r="Z11" i="4"/>
  <c r="P12" i="4"/>
  <c r="Z12" i="4"/>
  <c r="AA12" i="4" s="1"/>
  <c r="P13" i="4"/>
  <c r="Z13" i="4"/>
  <c r="AA13" i="4"/>
  <c r="P14" i="4"/>
  <c r="Z14" i="4"/>
  <c r="P15" i="4"/>
  <c r="Z15" i="4"/>
  <c r="AA15" i="4" s="1"/>
  <c r="P16" i="4"/>
  <c r="R22" i="4"/>
  <c r="Z16" i="4"/>
  <c r="P17" i="4"/>
  <c r="Z17" i="4"/>
  <c r="AA17" i="4" s="1"/>
  <c r="P18" i="4"/>
  <c r="Z18" i="4"/>
  <c r="P19" i="4"/>
  <c r="V19" i="4" s="1"/>
  <c r="Z19" i="4"/>
  <c r="AA19" i="4"/>
  <c r="AE19" i="4" s="1"/>
  <c r="P20" i="4"/>
  <c r="Z20" i="4"/>
  <c r="P21" i="4"/>
  <c r="Z21" i="4"/>
  <c r="P22" i="4"/>
  <c r="S22" i="4" s="1"/>
  <c r="Z22" i="4"/>
  <c r="P23" i="4"/>
  <c r="Z23" i="4"/>
  <c r="P24" i="4"/>
  <c r="Z24" i="4"/>
  <c r="AA24" i="4" s="1"/>
  <c r="P25" i="4"/>
  <c r="V25" i="4" s="1"/>
  <c r="Z25" i="4"/>
  <c r="Z26" i="4"/>
  <c r="P26" i="4"/>
  <c r="Z27" i="4"/>
  <c r="P27" i="4"/>
  <c r="Z28" i="4"/>
  <c r="AA28" i="4" s="1"/>
  <c r="P28" i="4"/>
  <c r="Z29" i="4"/>
  <c r="P29" i="4"/>
  <c r="Z30" i="4"/>
  <c r="P30" i="4"/>
  <c r="V30" i="4" s="1"/>
  <c r="Z31" i="4"/>
  <c r="P31" i="4"/>
  <c r="Z32" i="4"/>
  <c r="P32" i="4"/>
  <c r="Z33" i="4"/>
  <c r="P33" i="4"/>
  <c r="Z34" i="4"/>
  <c r="P34" i="4"/>
  <c r="Z35" i="4"/>
  <c r="P35" i="4"/>
  <c r="U35" i="4" s="1"/>
  <c r="Z41" i="4"/>
  <c r="Z42" i="4"/>
  <c r="Z43" i="4"/>
  <c r="Z44" i="4"/>
  <c r="Z45" i="4"/>
  <c r="Z46" i="4"/>
  <c r="Z47" i="4"/>
  <c r="P48" i="4"/>
  <c r="Z48" i="4"/>
  <c r="Z49" i="4"/>
  <c r="Z50" i="4"/>
  <c r="Z51" i="4"/>
  <c r="Z52" i="4"/>
  <c r="Z53" i="4"/>
  <c r="Z54" i="4"/>
  <c r="P55" i="4"/>
  <c r="Z55" i="4"/>
  <c r="Z56" i="4"/>
  <c r="E57" i="4"/>
  <c r="Z57" i="4"/>
  <c r="E58" i="4"/>
  <c r="P58" i="4"/>
  <c r="Z58" i="4"/>
  <c r="E59" i="4"/>
  <c r="Z59" i="4"/>
  <c r="Z65" i="4"/>
  <c r="Z66" i="4"/>
  <c r="Z67" i="4"/>
  <c r="P68" i="4"/>
  <c r="Z68" i="4"/>
  <c r="Z69" i="4"/>
  <c r="Z70" i="4"/>
  <c r="Z71" i="4"/>
  <c r="P72" i="4"/>
  <c r="Z72" i="4"/>
  <c r="Z73" i="4"/>
  <c r="Z74" i="4"/>
  <c r="AA74" i="4" s="1"/>
  <c r="Z75" i="4"/>
  <c r="P76" i="4"/>
  <c r="Z76" i="4"/>
  <c r="AA76" i="4" s="1"/>
  <c r="Z77" i="4"/>
  <c r="Z78" i="4"/>
  <c r="AA78" i="4" s="1"/>
  <c r="Z79" i="4"/>
  <c r="E82" i="4"/>
  <c r="Z82" i="4"/>
  <c r="E4" i="3"/>
  <c r="F4" i="3" s="1"/>
  <c r="E5" i="3"/>
  <c r="E6" i="3"/>
  <c r="E7" i="3"/>
  <c r="E8" i="3"/>
  <c r="P8" i="3"/>
  <c r="Z9" i="3"/>
  <c r="E9" i="3"/>
  <c r="F9" i="3"/>
  <c r="E10" i="3"/>
  <c r="E11" i="3"/>
  <c r="F11" i="3"/>
  <c r="P11" i="3"/>
  <c r="E12" i="3"/>
  <c r="E13" i="3"/>
  <c r="E14" i="3"/>
  <c r="P15" i="3"/>
  <c r="E15" i="3"/>
  <c r="P16" i="3"/>
  <c r="E16" i="3"/>
  <c r="E17" i="3"/>
  <c r="P17" i="3"/>
  <c r="E18" i="3"/>
  <c r="F18" i="3"/>
  <c r="P18" i="3"/>
  <c r="E19" i="3"/>
  <c r="P19" i="3"/>
  <c r="E20" i="3"/>
  <c r="F20" i="3" s="1"/>
  <c r="P20" i="3"/>
  <c r="P21" i="3"/>
  <c r="E29" i="3"/>
  <c r="E30" i="3"/>
  <c r="E31" i="3"/>
  <c r="E32" i="3"/>
  <c r="E33" i="3"/>
  <c r="E34" i="3"/>
  <c r="E35" i="3"/>
  <c r="F35" i="3" s="1"/>
  <c r="E36" i="3"/>
  <c r="E37" i="3"/>
  <c r="E38" i="3"/>
  <c r="E39" i="3"/>
  <c r="E40" i="3"/>
  <c r="E41" i="3"/>
  <c r="E42" i="3"/>
  <c r="E4" i="2"/>
  <c r="F4" i="2" s="1"/>
  <c r="P4" i="2"/>
  <c r="Z4" i="2"/>
  <c r="E5" i="2"/>
  <c r="Z5" i="2"/>
  <c r="E6" i="2"/>
  <c r="F6" i="2" s="1"/>
  <c r="P6" i="2"/>
  <c r="Z6" i="2"/>
  <c r="E7" i="2"/>
  <c r="Z7" i="2"/>
  <c r="AA7" i="2" s="1"/>
  <c r="E8" i="2"/>
  <c r="P8" i="2"/>
  <c r="R8" i="2"/>
  <c r="Z8" i="2"/>
  <c r="E9" i="2"/>
  <c r="P9" i="2"/>
  <c r="Z9" i="2"/>
  <c r="E10" i="2"/>
  <c r="P10" i="2"/>
  <c r="Z10" i="2"/>
  <c r="E11" i="2"/>
  <c r="P11" i="2"/>
  <c r="Z11" i="2"/>
  <c r="E12" i="2"/>
  <c r="Z12" i="2"/>
  <c r="E13" i="2"/>
  <c r="Z13" i="2"/>
  <c r="E14" i="2"/>
  <c r="P14" i="2"/>
  <c r="Z14" i="2"/>
  <c r="E15" i="2"/>
  <c r="F15" i="2" s="1"/>
  <c r="Z15" i="2"/>
  <c r="E16" i="2"/>
  <c r="Z16" i="2"/>
  <c r="AA16" i="2" s="1"/>
  <c r="AE16" i="2" s="1"/>
  <c r="E17" i="2"/>
  <c r="Z17" i="2"/>
  <c r="E18" i="2"/>
  <c r="Z18" i="2"/>
  <c r="E19" i="2"/>
  <c r="F19" i="2" s="1"/>
  <c r="Z19" i="2"/>
  <c r="E20" i="2"/>
  <c r="Z20" i="2"/>
  <c r="AA20" i="2"/>
  <c r="E21" i="2"/>
  <c r="Z21" i="2"/>
  <c r="E22" i="2"/>
  <c r="Z22" i="2"/>
  <c r="Z23" i="2"/>
  <c r="P23" i="2"/>
  <c r="Z29" i="2"/>
  <c r="E29" i="2"/>
  <c r="Z30" i="2"/>
  <c r="E30" i="2"/>
  <c r="Z31" i="2"/>
  <c r="E31" i="2"/>
  <c r="Z32" i="2"/>
  <c r="E32" i="2"/>
  <c r="Z33" i="2"/>
  <c r="E33" i="2"/>
  <c r="Z34" i="2"/>
  <c r="E34" i="2"/>
  <c r="Z35" i="2"/>
  <c r="E35" i="2"/>
  <c r="Z36" i="2"/>
  <c r="E36" i="2"/>
  <c r="Z37" i="2"/>
  <c r="E37" i="2"/>
  <c r="Z38" i="2"/>
  <c r="E38" i="2"/>
  <c r="Z39" i="2"/>
  <c r="E39" i="2"/>
  <c r="Z40" i="2"/>
  <c r="E40" i="2"/>
  <c r="Z41" i="2"/>
  <c r="E41" i="2"/>
  <c r="Z43" i="2"/>
  <c r="E43" i="2"/>
  <c r="Z44" i="2"/>
  <c r="E44" i="2"/>
  <c r="AI44" i="3"/>
  <c r="N15" i="1"/>
  <c r="E15" i="1"/>
  <c r="F15" i="1"/>
  <c r="E26" i="1"/>
  <c r="E27" i="1"/>
  <c r="F27" i="1" s="1"/>
  <c r="E28" i="1"/>
  <c r="F28" i="1" s="1"/>
  <c r="E29" i="1"/>
  <c r="F29" i="1"/>
  <c r="E21" i="3"/>
  <c r="F21" i="3"/>
  <c r="E22" i="3"/>
  <c r="E23" i="3"/>
  <c r="F23" i="3" s="1"/>
  <c r="E43" i="3"/>
  <c r="M5" i="15"/>
  <c r="M6" i="15"/>
  <c r="M7" i="15"/>
  <c r="M8" i="15"/>
  <c r="M9" i="15"/>
  <c r="M10" i="15"/>
  <c r="M11" i="15"/>
  <c r="M20" i="15" s="1"/>
  <c r="E41" i="15" s="1"/>
  <c r="L41" i="15" s="1"/>
  <c r="M12" i="15"/>
  <c r="M14" i="15"/>
  <c r="M15" i="15"/>
  <c r="M16" i="15"/>
  <c r="M17" i="15"/>
  <c r="M18" i="15"/>
  <c r="R4" i="1"/>
  <c r="W4" i="1"/>
  <c r="P5" i="1"/>
  <c r="R5" i="1"/>
  <c r="W5" i="1" s="1"/>
  <c r="P6" i="1"/>
  <c r="R6" i="1"/>
  <c r="P7" i="1"/>
  <c r="W7" i="1" s="1"/>
  <c r="R7" i="1"/>
  <c r="P8" i="1"/>
  <c r="R8" i="1"/>
  <c r="P9" i="1"/>
  <c r="R9" i="1"/>
  <c r="U9" i="1" s="1"/>
  <c r="P11" i="1"/>
  <c r="U11" i="1"/>
  <c r="R11" i="1"/>
  <c r="P12" i="1"/>
  <c r="U12" i="1" s="1"/>
  <c r="R12" i="1"/>
  <c r="P13" i="1"/>
  <c r="U13" i="1"/>
  <c r="R13" i="1"/>
  <c r="P14" i="1"/>
  <c r="R14" i="1"/>
  <c r="T14" i="1"/>
  <c r="P15" i="1"/>
  <c r="R15" i="1"/>
  <c r="R35" i="1"/>
  <c r="P36" i="1"/>
  <c r="R36" i="1"/>
  <c r="R37" i="1"/>
  <c r="R40" i="1"/>
  <c r="R41" i="1"/>
  <c r="R42" i="1"/>
  <c r="P43" i="1"/>
  <c r="V43" i="1"/>
  <c r="P4" i="7"/>
  <c r="P6" i="7"/>
  <c r="P8" i="7"/>
  <c r="P9" i="7"/>
  <c r="P10" i="7"/>
  <c r="P12" i="7"/>
  <c r="P13" i="7"/>
  <c r="P14" i="7"/>
  <c r="P16" i="7"/>
  <c r="P17" i="7"/>
  <c r="P18" i="7"/>
  <c r="P21" i="7"/>
  <c r="P22" i="7"/>
  <c r="P24" i="7"/>
  <c r="P25" i="7"/>
  <c r="P26" i="7"/>
  <c r="P28" i="7"/>
  <c r="P30" i="7"/>
  <c r="P32" i="7"/>
  <c r="P34" i="7"/>
  <c r="O37" i="7"/>
  <c r="R5" i="9"/>
  <c r="R19" i="9"/>
  <c r="R21" i="9"/>
  <c r="H8" i="14"/>
  <c r="I8" i="14" s="1"/>
  <c r="H9" i="14"/>
  <c r="H10" i="14"/>
  <c r="AF24" i="2"/>
  <c r="AF24" i="3"/>
  <c r="AF46" i="3" s="1"/>
  <c r="H8" i="15" s="1"/>
  <c r="AF44" i="3"/>
  <c r="AF60" i="4"/>
  <c r="AF83" i="4"/>
  <c r="AF44" i="8"/>
  <c r="AF46" i="8" s="1"/>
  <c r="H14" i="15" s="1"/>
  <c r="Z4" i="1"/>
  <c r="Z6" i="1"/>
  <c r="Z7" i="1"/>
  <c r="Z8" i="1"/>
  <c r="Z9" i="1"/>
  <c r="AA9" i="1"/>
  <c r="Z11" i="1"/>
  <c r="AA11" i="1" s="1"/>
  <c r="AE11" i="1" s="1"/>
  <c r="Z12" i="1"/>
  <c r="AA12" i="1"/>
  <c r="Z13" i="1"/>
  <c r="AA13" i="1"/>
  <c r="Z14" i="1"/>
  <c r="AE14" i="1" s="1"/>
  <c r="AA14" i="1"/>
  <c r="Z15" i="1"/>
  <c r="Z21" i="1"/>
  <c r="AA21" i="1" s="1"/>
  <c r="AE21" i="1" s="1"/>
  <c r="Z22" i="1"/>
  <c r="Z23" i="1"/>
  <c r="AA23" i="1"/>
  <c r="Z24" i="1"/>
  <c r="AA24" i="1" s="1"/>
  <c r="Z25" i="1"/>
  <c r="AA25" i="1" s="1"/>
  <c r="Z26" i="1"/>
  <c r="AE26" i="1" s="1"/>
  <c r="AA26" i="1"/>
  <c r="Z27" i="1"/>
  <c r="AA27" i="1" s="1"/>
  <c r="Z28" i="1"/>
  <c r="AE28" i="1" s="1"/>
  <c r="Z29" i="1"/>
  <c r="AA29" i="1"/>
  <c r="AE29" i="1"/>
  <c r="Z35" i="1"/>
  <c r="AA35" i="1"/>
  <c r="AE35" i="1" s="1"/>
  <c r="Z36" i="1"/>
  <c r="Z37" i="1"/>
  <c r="Z38" i="1"/>
  <c r="AA38" i="1" s="1"/>
  <c r="Z39" i="1"/>
  <c r="AA39" i="1"/>
  <c r="Z40" i="1"/>
  <c r="AA40" i="1" s="1"/>
  <c r="AE40" i="1" s="1"/>
  <c r="Z41" i="1"/>
  <c r="AE41" i="1"/>
  <c r="AA41" i="1"/>
  <c r="Z42" i="1"/>
  <c r="Z43" i="1"/>
  <c r="AA43" i="1"/>
  <c r="Z28" i="11"/>
  <c r="Z29" i="11"/>
  <c r="Z30" i="11"/>
  <c r="Z31" i="11"/>
  <c r="Z32" i="11"/>
  <c r="Z33" i="11"/>
  <c r="Z34" i="11"/>
  <c r="Z35" i="11"/>
  <c r="Z36" i="11"/>
  <c r="Z37" i="11"/>
  <c r="Z38" i="11"/>
  <c r="Z39" i="11"/>
  <c r="Z40" i="11"/>
  <c r="Z41" i="11"/>
  <c r="Z42" i="11"/>
  <c r="Z29" i="12"/>
  <c r="Z30" i="12"/>
  <c r="Z31" i="12"/>
  <c r="Z32" i="12"/>
  <c r="Z33" i="12"/>
  <c r="Z34" i="12"/>
  <c r="Z35" i="12"/>
  <c r="Z36" i="12"/>
  <c r="Z37" i="12"/>
  <c r="Z38" i="12"/>
  <c r="Z39" i="12"/>
  <c r="Z40" i="12"/>
  <c r="Z41" i="12"/>
  <c r="Z42" i="12"/>
  <c r="Z43" i="12"/>
  <c r="E21" i="12"/>
  <c r="E22" i="12"/>
  <c r="F22" i="12" s="1"/>
  <c r="E23" i="12"/>
  <c r="E29" i="12"/>
  <c r="E30" i="12"/>
  <c r="E31" i="12"/>
  <c r="E32" i="12"/>
  <c r="E33" i="12"/>
  <c r="E34" i="12"/>
  <c r="E35" i="12"/>
  <c r="E36" i="12"/>
  <c r="E37" i="12"/>
  <c r="E38" i="12"/>
  <c r="E39" i="12"/>
  <c r="F39" i="12" s="1"/>
  <c r="E40" i="12"/>
  <c r="E41" i="12"/>
  <c r="F41" i="12" s="1"/>
  <c r="E42" i="12"/>
  <c r="E43" i="12"/>
  <c r="AI24" i="12"/>
  <c r="AI46" i="12" s="1"/>
  <c r="Q18" i="15" s="1"/>
  <c r="AI44" i="12"/>
  <c r="AF24" i="12"/>
  <c r="AF44" i="12"/>
  <c r="AF46" i="12" s="1"/>
  <c r="H18" i="15" s="1"/>
  <c r="E19" i="11"/>
  <c r="E20" i="11"/>
  <c r="E21" i="11"/>
  <c r="E22" i="11"/>
  <c r="E28" i="11"/>
  <c r="E29" i="11"/>
  <c r="E30" i="11"/>
  <c r="E31" i="11"/>
  <c r="E32" i="11"/>
  <c r="E33" i="11"/>
  <c r="E34" i="11"/>
  <c r="E35" i="11"/>
  <c r="E36" i="11"/>
  <c r="E37" i="11"/>
  <c r="E38" i="11"/>
  <c r="E39" i="11"/>
  <c r="E40" i="11"/>
  <c r="E41" i="11"/>
  <c r="E42" i="11"/>
  <c r="AH43" i="11"/>
  <c r="AE43" i="11"/>
  <c r="AE45" i="11"/>
  <c r="H17" i="15"/>
  <c r="E23" i="10"/>
  <c r="E21" i="8"/>
  <c r="E22" i="8"/>
  <c r="E23" i="8"/>
  <c r="E42" i="8"/>
  <c r="E43" i="8"/>
  <c r="AI44" i="8"/>
  <c r="E20" i="5"/>
  <c r="E21" i="5"/>
  <c r="E22" i="5"/>
  <c r="F22" i="5" s="1"/>
  <c r="E23" i="5"/>
  <c r="E40" i="5"/>
  <c r="E41" i="5"/>
  <c r="E42" i="5"/>
  <c r="E43" i="5"/>
  <c r="AH44" i="5"/>
  <c r="AH46" i="5" s="1"/>
  <c r="Q10" i="15" s="1"/>
  <c r="AE44" i="5"/>
  <c r="AE46" i="5"/>
  <c r="H10" i="15"/>
  <c r="Q11" i="15"/>
  <c r="AI45" i="2"/>
  <c r="E23" i="2"/>
  <c r="AF45" i="2"/>
  <c r="AF47" i="2"/>
  <c r="H7" i="15" s="1"/>
  <c r="AF16" i="1"/>
  <c r="AF46" i="1" s="1"/>
  <c r="H6" i="15" s="1"/>
  <c r="AF30" i="1"/>
  <c r="AF44" i="1"/>
  <c r="I9" i="14"/>
  <c r="I10" i="14"/>
  <c r="H11" i="14"/>
  <c r="H12" i="14"/>
  <c r="I12" i="14" s="1"/>
  <c r="H13" i="14"/>
  <c r="H14" i="14"/>
  <c r="I14" i="14" s="1"/>
  <c r="H15" i="14"/>
  <c r="I15" i="14"/>
  <c r="H16" i="14"/>
  <c r="H17" i="14"/>
  <c r="I17" i="14" s="1"/>
  <c r="H18" i="14"/>
  <c r="I18" i="14"/>
  <c r="H19" i="14"/>
  <c r="H20" i="14"/>
  <c r="H21" i="14"/>
  <c r="H22" i="14"/>
  <c r="H23" i="14"/>
  <c r="I23" i="14"/>
  <c r="H24" i="14"/>
  <c r="AI46" i="8"/>
  <c r="Q14" i="15"/>
  <c r="AI46" i="3"/>
  <c r="Q8" i="15" s="1"/>
  <c r="N35" i="1"/>
  <c r="N37" i="1"/>
  <c r="N43" i="1"/>
  <c r="N18" i="2"/>
  <c r="N38" i="1"/>
  <c r="N17" i="7"/>
  <c r="N4" i="7"/>
  <c r="N32" i="7"/>
  <c r="K10" i="4"/>
  <c r="R11" i="9"/>
  <c r="R12" i="9"/>
  <c r="F41" i="1"/>
  <c r="K39" i="1"/>
  <c r="R13" i="9"/>
  <c r="F25" i="1"/>
  <c r="F22" i="1"/>
  <c r="K22" i="11"/>
  <c r="H30" i="9"/>
  <c r="H14" i="9"/>
  <c r="H14" i="8"/>
  <c r="H12" i="8"/>
  <c r="K5" i="5"/>
  <c r="K35" i="4"/>
  <c r="K31" i="4"/>
  <c r="K27" i="4"/>
  <c r="K24" i="4"/>
  <c r="H14" i="10"/>
  <c r="I26" i="10"/>
  <c r="K23" i="10"/>
  <c r="K21" i="10"/>
  <c r="K19" i="10"/>
  <c r="K17" i="10"/>
  <c r="K15" i="10"/>
  <c r="K13" i="10"/>
  <c r="K11" i="10"/>
  <c r="K9" i="10"/>
  <c r="K7" i="10"/>
  <c r="K29" i="7"/>
  <c r="AE46" i="10"/>
  <c r="H16" i="15"/>
  <c r="Z37" i="3"/>
  <c r="Z14" i="12"/>
  <c r="Z20" i="3"/>
  <c r="Z13" i="12"/>
  <c r="F38" i="1"/>
  <c r="F19" i="3"/>
  <c r="F11" i="12"/>
  <c r="F10" i="10"/>
  <c r="F36" i="1"/>
  <c r="F43" i="1"/>
  <c r="F37" i="12"/>
  <c r="F16" i="10"/>
  <c r="F14" i="12"/>
  <c r="F20" i="12"/>
  <c r="F15" i="3"/>
  <c r="F17" i="12"/>
  <c r="F9" i="12"/>
  <c r="F15" i="10"/>
  <c r="H10" i="10"/>
  <c r="H16" i="10"/>
  <c r="H17" i="10"/>
  <c r="H10" i="2"/>
  <c r="H42" i="1"/>
  <c r="Z43" i="5"/>
  <c r="Z32" i="5"/>
  <c r="Z40" i="5"/>
  <c r="Z30" i="5"/>
  <c r="Z38" i="5"/>
  <c r="H8" i="9"/>
  <c r="H13" i="9"/>
  <c r="H18" i="3"/>
  <c r="H36" i="1"/>
  <c r="H17" i="3"/>
  <c r="H33" i="9"/>
  <c r="H21" i="3"/>
  <c r="H9" i="9"/>
  <c r="H62" i="9"/>
  <c r="H66" i="9"/>
  <c r="H16" i="2"/>
  <c r="H15" i="9"/>
  <c r="R9" i="2"/>
  <c r="R38" i="1"/>
  <c r="R43" i="1"/>
  <c r="R39" i="1"/>
  <c r="R19" i="4"/>
  <c r="R25" i="4"/>
  <c r="R6" i="4"/>
  <c r="R21" i="11"/>
  <c r="R19" i="11"/>
  <c r="R28" i="4"/>
  <c r="S28" i="4" s="1"/>
  <c r="T28" i="4"/>
  <c r="P71" i="7"/>
  <c r="P70" i="7"/>
  <c r="P73" i="7"/>
  <c r="P80" i="7"/>
  <c r="P9" i="5"/>
  <c r="P16" i="5"/>
  <c r="P37" i="1"/>
  <c r="P38" i="1"/>
  <c r="P42" i="1"/>
  <c r="P10" i="11"/>
  <c r="P6" i="11"/>
  <c r="P9" i="11"/>
  <c r="P13" i="12"/>
  <c r="P8" i="12"/>
  <c r="N29" i="1"/>
  <c r="N5" i="4"/>
  <c r="N33" i="7"/>
  <c r="N26" i="1"/>
  <c r="N25" i="1"/>
  <c r="N18" i="11"/>
  <c r="N10" i="11"/>
  <c r="N42" i="10"/>
  <c r="N34" i="10"/>
  <c r="N26" i="4"/>
  <c r="N24" i="1"/>
  <c r="N40" i="1"/>
  <c r="M25" i="11"/>
  <c r="N11" i="12"/>
  <c r="N33" i="10"/>
  <c r="N21" i="4"/>
  <c r="N41" i="1"/>
  <c r="N21" i="1"/>
  <c r="N16" i="11"/>
  <c r="N8" i="11"/>
  <c r="N40" i="10"/>
  <c r="N32" i="10"/>
  <c r="N19" i="4"/>
  <c r="N27" i="7"/>
  <c r="N26" i="9"/>
  <c r="N17" i="3"/>
  <c r="N23" i="1"/>
  <c r="N41" i="10"/>
  <c r="N23" i="12"/>
  <c r="N16" i="7"/>
  <c r="N13" i="7"/>
  <c r="N39" i="1"/>
  <c r="N15" i="11"/>
  <c r="N7" i="11"/>
  <c r="N39" i="10"/>
  <c r="N31" i="10"/>
  <c r="N18" i="4"/>
  <c r="N23" i="7"/>
  <c r="M62" i="9"/>
  <c r="N67" i="9" s="1"/>
  <c r="N73" i="9"/>
  <c r="M37" i="9"/>
  <c r="N34" i="4"/>
  <c r="N8" i="7"/>
  <c r="N29" i="7"/>
  <c r="N22" i="1"/>
  <c r="N30" i="1" s="1"/>
  <c r="N27" i="1"/>
  <c r="N19" i="11"/>
  <c r="N43" i="10"/>
  <c r="N29" i="4"/>
  <c r="N4" i="4"/>
  <c r="N9" i="12"/>
  <c r="K22" i="1"/>
  <c r="K28" i="1"/>
  <c r="K13" i="3"/>
  <c r="K25" i="1"/>
  <c r="K8" i="12"/>
  <c r="K4" i="12"/>
  <c r="J62" i="7"/>
  <c r="K21" i="1"/>
  <c r="K27" i="1"/>
  <c r="K26" i="1"/>
  <c r="K23" i="1"/>
  <c r="K21" i="12"/>
  <c r="K14" i="12"/>
  <c r="J37" i="7"/>
  <c r="K6" i="8"/>
  <c r="K7" i="11"/>
  <c r="K37" i="1"/>
  <c r="K13" i="5"/>
  <c r="K4" i="11"/>
  <c r="K10" i="11"/>
  <c r="J26" i="5"/>
  <c r="K14" i="11"/>
  <c r="J62" i="9"/>
  <c r="K4" i="5"/>
  <c r="J25" i="11"/>
  <c r="J37" i="9"/>
  <c r="K11" i="5"/>
  <c r="K18" i="11"/>
  <c r="K8" i="11"/>
  <c r="K23" i="9"/>
  <c r="K23" i="5"/>
  <c r="K15" i="11"/>
  <c r="K41" i="1"/>
  <c r="J26" i="2"/>
  <c r="K6" i="11"/>
  <c r="K10" i="5"/>
  <c r="K5" i="4"/>
  <c r="K15" i="8"/>
  <c r="K19" i="5"/>
  <c r="K14" i="9"/>
  <c r="K9" i="11"/>
  <c r="K36" i="1"/>
  <c r="K21" i="11"/>
  <c r="I37" i="7"/>
  <c r="K46" i="7" s="1"/>
  <c r="K8" i="3"/>
  <c r="K19" i="8"/>
  <c r="K6" i="3"/>
  <c r="K28" i="9"/>
  <c r="K11" i="11"/>
  <c r="K43" i="1"/>
  <c r="K19" i="3"/>
  <c r="K10" i="8"/>
  <c r="K4" i="8"/>
  <c r="K16" i="2"/>
  <c r="K38" i="1"/>
  <c r="K15" i="5"/>
  <c r="K7" i="8"/>
  <c r="K13" i="11"/>
  <c r="K18" i="8"/>
  <c r="F35" i="4"/>
  <c r="F33" i="4"/>
  <c r="F13" i="4"/>
  <c r="F20" i="10"/>
  <c r="F22" i="10"/>
  <c r="F14" i="11"/>
  <c r="F18" i="11"/>
  <c r="F7" i="11"/>
  <c r="F15" i="11"/>
  <c r="F17" i="11"/>
  <c r="F5" i="4"/>
  <c r="F16" i="11"/>
  <c r="F24" i="1"/>
  <c r="F21" i="5"/>
  <c r="F36" i="12"/>
  <c r="F14" i="3"/>
  <c r="F17" i="5"/>
  <c r="F17" i="10"/>
  <c r="F14" i="10"/>
  <c r="F40" i="1"/>
  <c r="F37" i="1"/>
  <c r="F32" i="4"/>
  <c r="F19" i="5"/>
  <c r="F9" i="5"/>
  <c r="F4" i="5"/>
  <c r="F8" i="10"/>
  <c r="F42" i="1"/>
  <c r="F44" i="1" s="1"/>
  <c r="F23" i="5"/>
  <c r="F22" i="11"/>
  <c r="F26" i="1"/>
  <c r="F19" i="10"/>
  <c r="AA28" i="1"/>
  <c r="AF85" i="4"/>
  <c r="H9" i="15" s="1"/>
  <c r="N7" i="2"/>
  <c r="N23" i="2"/>
  <c r="N13" i="2"/>
  <c r="N17" i="2"/>
  <c r="N5" i="2"/>
  <c r="P41" i="4"/>
  <c r="P45" i="4"/>
  <c r="P49" i="4"/>
  <c r="P54" i="4"/>
  <c r="P59" i="4"/>
  <c r="P47" i="4"/>
  <c r="P56" i="4"/>
  <c r="P42" i="4"/>
  <c r="P44" i="4"/>
  <c r="P52" i="4"/>
  <c r="Z34" i="5"/>
  <c r="AA34" i="5"/>
  <c r="Z42" i="5"/>
  <c r="Z33" i="5"/>
  <c r="AA33" i="5" s="1"/>
  <c r="Z41" i="5"/>
  <c r="Z31" i="5"/>
  <c r="Z39" i="5"/>
  <c r="M26" i="5"/>
  <c r="N38" i="5" s="1"/>
  <c r="N5" i="5"/>
  <c r="N13" i="5"/>
  <c r="N21" i="5"/>
  <c r="N6" i="5"/>
  <c r="N14" i="5"/>
  <c r="N22" i="5"/>
  <c r="N4" i="5"/>
  <c r="N12" i="5"/>
  <c r="N24" i="5" s="1"/>
  <c r="N20" i="5"/>
  <c r="N9" i="5"/>
  <c r="N23" i="5"/>
  <c r="N17" i="5"/>
  <c r="N8" i="5"/>
  <c r="N19" i="5"/>
  <c r="N11" i="5"/>
  <c r="N16" i="5"/>
  <c r="N7" i="5"/>
  <c r="N15" i="5"/>
  <c r="W62" i="7"/>
  <c r="W37" i="7"/>
  <c r="N20" i="4"/>
  <c r="Z40" i="7"/>
  <c r="Z51" i="7"/>
  <c r="Z50" i="7"/>
  <c r="Z53" i="7"/>
  <c r="Z45" i="7"/>
  <c r="AA45" i="7" s="1"/>
  <c r="Z55" i="7"/>
  <c r="Z47" i="7"/>
  <c r="N33" i="4"/>
  <c r="M38" i="4"/>
  <c r="N58" i="4" s="1"/>
  <c r="N55" i="4"/>
  <c r="M62" i="4"/>
  <c r="N77" i="4" s="1"/>
  <c r="N7" i="4"/>
  <c r="N15" i="4"/>
  <c r="N23" i="4"/>
  <c r="N31" i="4"/>
  <c r="N8" i="4"/>
  <c r="N16" i="4"/>
  <c r="N24" i="4"/>
  <c r="N32" i="4"/>
  <c r="N6" i="4"/>
  <c r="N14" i="4"/>
  <c r="N22" i="4"/>
  <c r="N30" i="4"/>
  <c r="N17" i="4"/>
  <c r="N28" i="4"/>
  <c r="N11" i="4"/>
  <c r="N25" i="4"/>
  <c r="N13" i="4"/>
  <c r="N27" i="4"/>
  <c r="Z9" i="5"/>
  <c r="Z16" i="5"/>
  <c r="AA16" i="5"/>
  <c r="Z18" i="5"/>
  <c r="Z20" i="5"/>
  <c r="H16" i="5"/>
  <c r="H9" i="5"/>
  <c r="H17" i="5"/>
  <c r="H26" i="5"/>
  <c r="H41" i="5" s="1"/>
  <c r="H10" i="5"/>
  <c r="H20" i="5"/>
  <c r="H19" i="5"/>
  <c r="K15" i="3"/>
  <c r="H13" i="8"/>
  <c r="H17" i="8"/>
  <c r="K14" i="10"/>
  <c r="K4" i="10"/>
  <c r="J26" i="10"/>
  <c r="K6" i="10"/>
  <c r="K10" i="10"/>
  <c r="K5" i="10"/>
  <c r="K24" i="10" s="1"/>
  <c r="K22" i="10"/>
  <c r="K18" i="10"/>
  <c r="K20" i="10"/>
  <c r="K16" i="10"/>
  <c r="N7" i="9"/>
  <c r="N10" i="9"/>
  <c r="N5" i="9"/>
  <c r="N21" i="9"/>
  <c r="K23" i="3"/>
  <c r="K12" i="10"/>
  <c r="K16" i="11"/>
  <c r="K31" i="9"/>
  <c r="K12" i="11"/>
  <c r="N17" i="12"/>
  <c r="K18" i="2"/>
  <c r="K19" i="11"/>
  <c r="K19" i="9"/>
  <c r="F12" i="5"/>
  <c r="Z6" i="12"/>
  <c r="Z8" i="12"/>
  <c r="Z10" i="12"/>
  <c r="Z21" i="12"/>
  <c r="AA21" i="12" s="1"/>
  <c r="Z9" i="12"/>
  <c r="Z16" i="12"/>
  <c r="AA16" i="12"/>
  <c r="N6" i="12"/>
  <c r="N8" i="12"/>
  <c r="N10" i="12"/>
  <c r="N12" i="12"/>
  <c r="N14" i="12"/>
  <c r="N16" i="12"/>
  <c r="N18" i="12"/>
  <c r="N20" i="12"/>
  <c r="N22" i="12"/>
  <c r="N4" i="12"/>
  <c r="M26" i="12"/>
  <c r="N13" i="12"/>
  <c r="N15" i="12"/>
  <c r="K32" i="4"/>
  <c r="K7" i="4"/>
  <c r="K23" i="4"/>
  <c r="K15" i="4"/>
  <c r="R13" i="12"/>
  <c r="R14" i="12"/>
  <c r="R19" i="12"/>
  <c r="K22" i="5"/>
  <c r="K6" i="5"/>
  <c r="F6" i="4"/>
  <c r="F27" i="4"/>
  <c r="K20" i="5"/>
  <c r="F7" i="10"/>
  <c r="F26" i="10"/>
  <c r="F31" i="10"/>
  <c r="H21" i="10"/>
  <c r="N72" i="9"/>
  <c r="N77" i="9"/>
  <c r="N70" i="9"/>
  <c r="N35" i="11"/>
  <c r="N36" i="11"/>
  <c r="N38" i="11"/>
  <c r="N39" i="11"/>
  <c r="N41" i="11"/>
  <c r="N29" i="11"/>
  <c r="N32" i="11"/>
  <c r="N40" i="11"/>
  <c r="N33" i="11"/>
  <c r="N37" i="11"/>
  <c r="N42" i="11"/>
  <c r="N28" i="11"/>
  <c r="N30" i="11"/>
  <c r="N79" i="4"/>
  <c r="N41" i="4"/>
  <c r="K35" i="10"/>
  <c r="AA31" i="5"/>
  <c r="AD31" i="5"/>
  <c r="F37" i="10"/>
  <c r="AA18" i="5"/>
  <c r="AA42" i="5"/>
  <c r="AD42" i="5" s="1"/>
  <c r="Z23" i="8"/>
  <c r="Z20" i="8"/>
  <c r="AA20" i="8" s="1"/>
  <c r="Z43" i="8"/>
  <c r="Z42" i="8"/>
  <c r="Z38" i="8"/>
  <c r="Z8" i="8"/>
  <c r="AA8" i="8" s="1"/>
  <c r="Z22" i="8"/>
  <c r="AA22" i="8" s="1"/>
  <c r="Z6" i="8"/>
  <c r="AA6" i="8" s="1"/>
  <c r="Z14" i="8"/>
  <c r="AA14" i="8" s="1"/>
  <c r="Z13" i="8"/>
  <c r="AA13" i="8" s="1"/>
  <c r="Z9" i="8"/>
  <c r="AA9" i="8"/>
  <c r="H22" i="12"/>
  <c r="F19" i="12"/>
  <c r="F8" i="12"/>
  <c r="N32" i="12"/>
  <c r="F35" i="12"/>
  <c r="F12" i="12"/>
  <c r="N41" i="12"/>
  <c r="N33" i="12"/>
  <c r="F34" i="12"/>
  <c r="H19" i="12"/>
  <c r="F23" i="12"/>
  <c r="F10" i="12"/>
  <c r="F5" i="12"/>
  <c r="H14" i="12"/>
  <c r="F31" i="12"/>
  <c r="N42" i="12"/>
  <c r="F43" i="12"/>
  <c r="F32" i="12"/>
  <c r="F42" i="12"/>
  <c r="F18" i="12"/>
  <c r="F6" i="12"/>
  <c r="F38" i="12"/>
  <c r="F21" i="12"/>
  <c r="N31" i="12"/>
  <c r="N30" i="12"/>
  <c r="F40" i="12"/>
  <c r="P12" i="12"/>
  <c r="F13" i="11"/>
  <c r="N31" i="9"/>
  <c r="K6" i="9"/>
  <c r="K20" i="9"/>
  <c r="N78" i="9"/>
  <c r="N80" i="9"/>
  <c r="K4" i="9"/>
  <c r="N29" i="9"/>
  <c r="N15" i="9"/>
  <c r="K18" i="9"/>
  <c r="K26" i="9"/>
  <c r="K9" i="9"/>
  <c r="K11" i="9"/>
  <c r="K5" i="9"/>
  <c r="N24" i="9"/>
  <c r="N25" i="9"/>
  <c r="W62" i="9"/>
  <c r="N28" i="9"/>
  <c r="N11" i="9"/>
  <c r="N19" i="9"/>
  <c r="N74" i="9"/>
  <c r="N68" i="9"/>
  <c r="K15" i="9"/>
  <c r="N13" i="9"/>
  <c r="K33" i="9"/>
  <c r="I62" i="9"/>
  <c r="K69" i="9" s="1"/>
  <c r="K24" i="9"/>
  <c r="K25" i="9"/>
  <c r="V62" i="9"/>
  <c r="V76" i="9" s="1"/>
  <c r="N8" i="9"/>
  <c r="N18" i="9"/>
  <c r="K17" i="9"/>
  <c r="K7" i="9"/>
  <c r="N79" i="9"/>
  <c r="K27" i="9"/>
  <c r="N27" i="9"/>
  <c r="K21" i="9"/>
  <c r="K34" i="9"/>
  <c r="K16" i="9"/>
  <c r="K13" i="9"/>
  <c r="I37" i="9"/>
  <c r="K12" i="9"/>
  <c r="N71" i="9"/>
  <c r="N23" i="9"/>
  <c r="N12" i="9"/>
  <c r="H26" i="8"/>
  <c r="H42" i="8"/>
  <c r="K16" i="8"/>
  <c r="K8" i="8"/>
  <c r="K11" i="8"/>
  <c r="K14" i="8"/>
  <c r="K22" i="8"/>
  <c r="K21" i="8"/>
  <c r="H10" i="8"/>
  <c r="H16" i="8"/>
  <c r="K17" i="8"/>
  <c r="H18" i="8"/>
  <c r="H15" i="8"/>
  <c r="H19" i="8"/>
  <c r="H20" i="8"/>
  <c r="H6" i="8"/>
  <c r="H22" i="8"/>
  <c r="H21" i="8"/>
  <c r="H5" i="8"/>
  <c r="H8" i="8"/>
  <c r="P34" i="8"/>
  <c r="P30" i="8"/>
  <c r="P33" i="8"/>
  <c r="P39" i="8"/>
  <c r="P42" i="8"/>
  <c r="P38" i="8"/>
  <c r="P32" i="8"/>
  <c r="P41" i="8"/>
  <c r="P37" i="8"/>
  <c r="P29" i="8"/>
  <c r="P43" i="8"/>
  <c r="P31" i="8"/>
  <c r="N26" i="7"/>
  <c r="N34" i="7"/>
  <c r="N20" i="7"/>
  <c r="N6" i="7"/>
  <c r="N30" i="7"/>
  <c r="N21" i="7"/>
  <c r="Z42" i="7"/>
  <c r="AA42" i="7" s="1"/>
  <c r="N24" i="7"/>
  <c r="Z58" i="7"/>
  <c r="N28" i="7"/>
  <c r="N25" i="7"/>
  <c r="N35" i="7" s="1"/>
  <c r="N31" i="7"/>
  <c r="Z21" i="7"/>
  <c r="AA21" i="7"/>
  <c r="N9" i="7"/>
  <c r="N22" i="7"/>
  <c r="Z22" i="7"/>
  <c r="AA22" i="7" s="1"/>
  <c r="N19" i="7"/>
  <c r="Z49" i="7"/>
  <c r="Z43" i="7"/>
  <c r="AA43" i="7" s="1"/>
  <c r="N18" i="7"/>
  <c r="N14" i="7"/>
  <c r="Z44" i="7"/>
  <c r="N15" i="7"/>
  <c r="Z52" i="7"/>
  <c r="M37" i="7"/>
  <c r="N12" i="7"/>
  <c r="Z59" i="7"/>
  <c r="AA59" i="7"/>
  <c r="Y62" i="7"/>
  <c r="Z77" i="7"/>
  <c r="N5" i="7"/>
  <c r="N10" i="7"/>
  <c r="M62" i="7"/>
  <c r="N76" i="7" s="1"/>
  <c r="P47" i="7"/>
  <c r="P66" i="7"/>
  <c r="P74" i="7"/>
  <c r="P76" i="7"/>
  <c r="P67" i="7"/>
  <c r="P65" i="7"/>
  <c r="P78" i="7"/>
  <c r="P77" i="7"/>
  <c r="P75" i="7"/>
  <c r="P79" i="7"/>
  <c r="Z20" i="12"/>
  <c r="Z15" i="10"/>
  <c r="AA15" i="10"/>
  <c r="N34" i="6"/>
  <c r="Z26" i="6"/>
  <c r="N23" i="6"/>
  <c r="N18" i="6"/>
  <c r="Z16" i="6"/>
  <c r="Z5" i="12"/>
  <c r="AA5" i="12"/>
  <c r="Z17" i="10"/>
  <c r="AA17" i="10" s="1"/>
  <c r="K46" i="6"/>
  <c r="Z32" i="6"/>
  <c r="N26" i="6"/>
  <c r="F25" i="6"/>
  <c r="R21" i="6"/>
  <c r="N16" i="6"/>
  <c r="N14" i="6"/>
  <c r="F9" i="6"/>
  <c r="F5" i="6"/>
  <c r="AA28" i="6"/>
  <c r="AE28" i="6" s="1"/>
  <c r="R9" i="6"/>
  <c r="M37" i="6"/>
  <c r="N47" i="6" s="1"/>
  <c r="P34" i="6"/>
  <c r="N31" i="6"/>
  <c r="N28" i="6"/>
  <c r="N25" i="6"/>
  <c r="N20" i="6"/>
  <c r="N13" i="6"/>
  <c r="N9" i="6"/>
  <c r="N7" i="6"/>
  <c r="N5" i="6"/>
  <c r="Z18" i="12"/>
  <c r="AA18" i="12"/>
  <c r="AE18" i="12" s="1"/>
  <c r="Z6" i="11"/>
  <c r="AA6" i="11" s="1"/>
  <c r="Z12" i="10"/>
  <c r="AD12" i="10"/>
  <c r="AA12" i="10"/>
  <c r="N32" i="6"/>
  <c r="N29" i="6"/>
  <c r="N21" i="6"/>
  <c r="N10" i="6"/>
  <c r="Z8" i="6"/>
  <c r="Z6" i="6"/>
  <c r="Z7" i="12"/>
  <c r="Z4" i="10"/>
  <c r="AA4" i="10"/>
  <c r="M62" i="6"/>
  <c r="K59" i="6"/>
  <c r="N12" i="6"/>
  <c r="N8" i="6"/>
  <c r="N6" i="6"/>
  <c r="R32" i="6"/>
  <c r="P9" i="6"/>
  <c r="P11" i="6"/>
  <c r="P19" i="6"/>
  <c r="P27" i="6"/>
  <c r="P5" i="6"/>
  <c r="P13" i="6"/>
  <c r="P21" i="6"/>
  <c r="P29" i="6"/>
  <c r="P8" i="6"/>
  <c r="P10" i="6"/>
  <c r="P20" i="6"/>
  <c r="P23" i="6"/>
  <c r="P4" i="6"/>
  <c r="P6" i="6"/>
  <c r="P26" i="6"/>
  <c r="P7" i="6"/>
  <c r="P15" i="6"/>
  <c r="P33" i="6"/>
  <c r="P28" i="6"/>
  <c r="P31" i="6"/>
  <c r="S31" i="6" s="1"/>
  <c r="O37" i="6"/>
  <c r="P41" i="6" s="1"/>
  <c r="P12" i="6"/>
  <c r="O62" i="6"/>
  <c r="K44" i="6"/>
  <c r="P32" i="6"/>
  <c r="Z43" i="6"/>
  <c r="Z51" i="6"/>
  <c r="Z45" i="6"/>
  <c r="AA45" i="6" s="1"/>
  <c r="Z53" i="6"/>
  <c r="Z40" i="6"/>
  <c r="Z48" i="6"/>
  <c r="Z55" i="6"/>
  <c r="Y62" i="6"/>
  <c r="Z44" i="6"/>
  <c r="Z50" i="6"/>
  <c r="Z54" i="6"/>
  <c r="Z41" i="6"/>
  <c r="P17" i="6"/>
  <c r="S17" i="6" s="1"/>
  <c r="K11" i="6"/>
  <c r="K5" i="6"/>
  <c r="K13" i="6"/>
  <c r="K21" i="6"/>
  <c r="K29" i="6"/>
  <c r="K7" i="6"/>
  <c r="K15" i="6"/>
  <c r="K23" i="6"/>
  <c r="K31" i="6"/>
  <c r="K16" i="6"/>
  <c r="K19" i="6"/>
  <c r="K32" i="6"/>
  <c r="K9" i="6"/>
  <c r="K22" i="6"/>
  <c r="K25" i="6"/>
  <c r="K4" i="6"/>
  <c r="K12" i="6"/>
  <c r="K20" i="6"/>
  <c r="J62" i="6"/>
  <c r="K70" i="6"/>
  <c r="K8" i="6"/>
  <c r="K18" i="6"/>
  <c r="K26" i="6"/>
  <c r="K24" i="6"/>
  <c r="K34" i="6"/>
  <c r="Z21" i="11"/>
  <c r="AA21" i="11"/>
  <c r="K74" i="6"/>
  <c r="S62" i="6"/>
  <c r="Z47" i="6"/>
  <c r="K28" i="6"/>
  <c r="R26" i="6"/>
  <c r="R12" i="6"/>
  <c r="R17" i="6"/>
  <c r="W17" i="6" s="1"/>
  <c r="R23" i="6"/>
  <c r="R31" i="6"/>
  <c r="Z22" i="10"/>
  <c r="AA22" i="10" s="1"/>
  <c r="Z42" i="10"/>
  <c r="Z55" i="9"/>
  <c r="AA55" i="9"/>
  <c r="Z58" i="6"/>
  <c r="K57" i="6"/>
  <c r="Z42" i="6"/>
  <c r="K27" i="6"/>
  <c r="K17" i="6"/>
  <c r="P16" i="6"/>
  <c r="P14" i="6"/>
  <c r="AA37" i="6"/>
  <c r="AA58" i="6" s="1"/>
  <c r="AA62" i="6"/>
  <c r="K45" i="6"/>
  <c r="K53" i="6"/>
  <c r="K47" i="6"/>
  <c r="K51" i="6"/>
  <c r="K54" i="6"/>
  <c r="K50" i="6"/>
  <c r="R19" i="6"/>
  <c r="P18" i="6"/>
  <c r="K71" i="6"/>
  <c r="K79" i="6"/>
  <c r="Z52" i="6"/>
  <c r="Z49" i="6"/>
  <c r="AA49" i="6" s="1"/>
  <c r="R11" i="6"/>
  <c r="K10" i="6"/>
  <c r="K6" i="6"/>
  <c r="N54" i="6"/>
  <c r="N40" i="6"/>
  <c r="H24" i="6"/>
  <c r="Z39" i="10"/>
  <c r="AA39" i="10" s="1"/>
  <c r="Z30" i="10"/>
  <c r="Z14" i="10"/>
  <c r="Z41" i="10"/>
  <c r="Z19" i="10"/>
  <c r="AA19" i="10" s="1"/>
  <c r="AD19" i="10"/>
  <c r="Z13" i="10"/>
  <c r="AD13" i="10"/>
  <c r="AA13" i="10"/>
  <c r="Z9" i="10"/>
  <c r="AA9" i="10" s="1"/>
  <c r="Z35" i="10"/>
  <c r="Z38" i="10"/>
  <c r="Z5" i="10"/>
  <c r="AA5" i="10" s="1"/>
  <c r="AI85" i="4"/>
  <c r="Q9" i="15"/>
  <c r="AA8" i="4"/>
  <c r="N82" i="4"/>
  <c r="Z39" i="8"/>
  <c r="N52" i="4"/>
  <c r="K19" i="4"/>
  <c r="U62" i="4"/>
  <c r="H20" i="4"/>
  <c r="N56" i="4"/>
  <c r="N65" i="4"/>
  <c r="K9" i="4"/>
  <c r="H5" i="4"/>
  <c r="H19" i="4"/>
  <c r="H28" i="4"/>
  <c r="K14" i="4"/>
  <c r="N70" i="4"/>
  <c r="H8" i="4"/>
  <c r="H31" i="4"/>
  <c r="H32" i="4"/>
  <c r="Z33" i="8"/>
  <c r="N45" i="4"/>
  <c r="H9" i="4"/>
  <c r="H30" i="4"/>
  <c r="N75" i="4"/>
  <c r="H10" i="4"/>
  <c r="K12" i="4"/>
  <c r="N49" i="4"/>
  <c r="K8" i="4"/>
  <c r="K30" i="4"/>
  <c r="H34" i="4"/>
  <c r="H12" i="4"/>
  <c r="N78" i="4"/>
  <c r="H7" i="4"/>
  <c r="N43" i="4"/>
  <c r="N72" i="4"/>
  <c r="H15" i="4"/>
  <c r="N50" i="4"/>
  <c r="H62" i="4"/>
  <c r="N66" i="4"/>
  <c r="K29" i="4"/>
  <c r="N76" i="4"/>
  <c r="K26" i="4"/>
  <c r="K28" i="4"/>
  <c r="H21" i="4"/>
  <c r="K20" i="4"/>
  <c r="P67" i="4"/>
  <c r="P79" i="4"/>
  <c r="P71" i="4"/>
  <c r="P66" i="4"/>
  <c r="P43" i="4"/>
  <c r="P78" i="4"/>
  <c r="P74" i="4"/>
  <c r="P70" i="4"/>
  <c r="P46" i="4"/>
  <c r="P75" i="4"/>
  <c r="P50" i="4"/>
  <c r="P65" i="4"/>
  <c r="P57" i="4"/>
  <c r="P82" i="4"/>
  <c r="P77" i="4"/>
  <c r="P73" i="4"/>
  <c r="P53" i="4"/>
  <c r="Z32" i="8"/>
  <c r="Z35" i="8"/>
  <c r="Z40" i="8"/>
  <c r="Z34" i="8"/>
  <c r="Z41" i="8"/>
  <c r="Z36" i="8"/>
  <c r="Z31" i="8"/>
  <c r="AA20" i="4"/>
  <c r="AE20" i="4"/>
  <c r="AA5" i="8"/>
  <c r="F36" i="3"/>
  <c r="F33" i="3"/>
  <c r="F34" i="3"/>
  <c r="F31" i="3"/>
  <c r="F38" i="3"/>
  <c r="F39" i="3"/>
  <c r="F43" i="3"/>
  <c r="F29" i="3"/>
  <c r="F37" i="3"/>
  <c r="F42" i="3"/>
  <c r="F30" i="3"/>
  <c r="F40" i="3"/>
  <c r="F32" i="3"/>
  <c r="F41" i="3"/>
  <c r="K11" i="3"/>
  <c r="R7" i="3"/>
  <c r="F10" i="3"/>
  <c r="K5" i="3"/>
  <c r="F22" i="3"/>
  <c r="F16" i="3"/>
  <c r="R14" i="3"/>
  <c r="R9" i="3"/>
  <c r="F12" i="3"/>
  <c r="F7" i="3"/>
  <c r="Z31" i="3"/>
  <c r="Z34" i="3"/>
  <c r="R4" i="3"/>
  <c r="K14" i="3"/>
  <c r="Z39" i="3"/>
  <c r="Z32" i="3"/>
  <c r="F5" i="3"/>
  <c r="K9" i="3"/>
  <c r="K12" i="3"/>
  <c r="I26" i="3"/>
  <c r="K36" i="3" s="1"/>
  <c r="K22" i="3"/>
  <c r="F13" i="3"/>
  <c r="F8" i="3"/>
  <c r="F6" i="3"/>
  <c r="K7" i="3"/>
  <c r="F17" i="3"/>
  <c r="K17" i="3"/>
  <c r="R17" i="3"/>
  <c r="S17" i="3" s="1"/>
  <c r="Z9" i="11"/>
  <c r="AD9" i="11" s="1"/>
  <c r="AA9" i="11"/>
  <c r="Z10" i="11"/>
  <c r="AA10" i="11" s="1"/>
  <c r="Z13" i="11"/>
  <c r="AA13" i="2"/>
  <c r="Z17" i="11"/>
  <c r="AA17" i="11"/>
  <c r="N8" i="2"/>
  <c r="N20" i="2"/>
  <c r="N15" i="2"/>
  <c r="N12" i="2"/>
  <c r="N9" i="2"/>
  <c r="N14" i="2"/>
  <c r="N11" i="2"/>
  <c r="N19" i="2"/>
  <c r="N16" i="2"/>
  <c r="Z40" i="3"/>
  <c r="Z33" i="3"/>
  <c r="Z29" i="3"/>
  <c r="Z30" i="3"/>
  <c r="Z35" i="3"/>
  <c r="AA35" i="3" s="1"/>
  <c r="Z42" i="3"/>
  <c r="Z41" i="3"/>
  <c r="Z43" i="3"/>
  <c r="AA43" i="3"/>
  <c r="Z36" i="3"/>
  <c r="AA36" i="3"/>
  <c r="K17" i="2"/>
  <c r="K7" i="2"/>
  <c r="K14" i="2"/>
  <c r="K19" i="2"/>
  <c r="K10" i="2"/>
  <c r="P29" i="2"/>
  <c r="P32" i="2"/>
  <c r="P40" i="2"/>
  <c r="P33" i="2"/>
  <c r="P41" i="2"/>
  <c r="P36" i="2"/>
  <c r="P31" i="2"/>
  <c r="P39" i="2"/>
  <c r="Z40" i="10"/>
  <c r="Z37" i="10"/>
  <c r="Z29" i="10"/>
  <c r="Z32" i="10"/>
  <c r="Z33" i="10"/>
  <c r="Z31" i="10"/>
  <c r="AA31" i="10"/>
  <c r="Z36" i="10"/>
  <c r="Z34" i="10"/>
  <c r="AA6" i="2"/>
  <c r="AA26" i="2"/>
  <c r="AA41" i="2"/>
  <c r="AA38" i="2"/>
  <c r="AA11" i="2"/>
  <c r="AA21" i="2"/>
  <c r="AA8" i="2"/>
  <c r="AE8" i="2" s="1"/>
  <c r="AA10" i="2"/>
  <c r="AE10" i="2"/>
  <c r="AA15" i="2"/>
  <c r="AA19" i="2"/>
  <c r="AE19" i="2"/>
  <c r="AA17" i="2"/>
  <c r="K21" i="2"/>
  <c r="Z22" i="11"/>
  <c r="K22" i="2"/>
  <c r="AA4" i="2"/>
  <c r="Z15" i="12"/>
  <c r="AA15" i="12" s="1"/>
  <c r="Z19" i="12"/>
  <c r="Z17" i="12"/>
  <c r="AA17" i="12"/>
  <c r="Z12" i="12"/>
  <c r="AA12" i="12"/>
  <c r="Z22" i="12"/>
  <c r="Z4" i="12"/>
  <c r="Z23" i="12"/>
  <c r="AA23" i="12"/>
  <c r="Z19" i="7"/>
  <c r="Z41" i="7"/>
  <c r="Z57" i="7"/>
  <c r="AA57" i="7" s="1"/>
  <c r="Z21" i="10"/>
  <c r="AA21" i="10" s="1"/>
  <c r="Z10" i="10"/>
  <c r="AA10" i="10" s="1"/>
  <c r="AD10" i="10"/>
  <c r="Z23" i="10"/>
  <c r="AA23" i="10"/>
  <c r="P13" i="2"/>
  <c r="P7" i="2"/>
  <c r="P5" i="2"/>
  <c r="Z30" i="7"/>
  <c r="Z6" i="7"/>
  <c r="AA6" i="7" s="1"/>
  <c r="AE6" i="7" s="1"/>
  <c r="Z6" i="10"/>
  <c r="AA18" i="10"/>
  <c r="AD18" i="10"/>
  <c r="Z13" i="7"/>
  <c r="AA13" i="7"/>
  <c r="Z16" i="7"/>
  <c r="Z56" i="7"/>
  <c r="Z48" i="7"/>
  <c r="AA48" i="7" s="1"/>
  <c r="Z8" i="10"/>
  <c r="Z20" i="10"/>
  <c r="Z11" i="10"/>
  <c r="AA11" i="10" s="1"/>
  <c r="P19" i="2"/>
  <c r="P17" i="2"/>
  <c r="P15" i="2"/>
  <c r="Z28" i="7"/>
  <c r="AA28" i="7" s="1"/>
  <c r="Z4" i="7"/>
  <c r="AA4" i="7"/>
  <c r="AA8" i="12"/>
  <c r="Z26" i="7"/>
  <c r="AA26" i="7"/>
  <c r="Z46" i="7"/>
  <c r="AA46" i="7"/>
  <c r="Z16" i="10"/>
  <c r="AA16" i="10"/>
  <c r="Z7" i="10"/>
  <c r="P20" i="2"/>
  <c r="P18" i="2"/>
  <c r="Z33" i="7"/>
  <c r="AE9" i="1"/>
  <c r="AE12" i="1"/>
  <c r="Z14" i="5"/>
  <c r="AA14" i="5" s="1"/>
  <c r="AA7" i="1"/>
  <c r="AE7" i="1" s="1"/>
  <c r="Z7" i="5"/>
  <c r="AA7" i="5" s="1"/>
  <c r="AA20" i="5"/>
  <c r="AD20" i="5" s="1"/>
  <c r="Z22" i="5"/>
  <c r="AA22" i="5"/>
  <c r="Z5" i="5"/>
  <c r="AA5" i="5" s="1"/>
  <c r="AD5" i="5"/>
  <c r="K45" i="7"/>
  <c r="K57" i="7"/>
  <c r="K55" i="7"/>
  <c r="K47" i="7"/>
  <c r="K51" i="7"/>
  <c r="K49" i="7"/>
  <c r="F35" i="10"/>
  <c r="F30" i="10"/>
  <c r="F41" i="10"/>
  <c r="F36" i="10"/>
  <c r="F33" i="10"/>
  <c r="F39" i="10"/>
  <c r="F32" i="10"/>
  <c r="F38" i="10"/>
  <c r="F42" i="10"/>
  <c r="F40" i="10"/>
  <c r="F43" i="10"/>
  <c r="K79" i="9"/>
  <c r="K68" i="9"/>
  <c r="W25" i="11"/>
  <c r="K14" i="7"/>
  <c r="K26" i="7"/>
  <c r="K23" i="7"/>
  <c r="K7" i="7"/>
  <c r="K20" i="7"/>
  <c r="K21" i="7"/>
  <c r="K31" i="7"/>
  <c r="K15" i="7"/>
  <c r="K27" i="7"/>
  <c r="K22" i="7"/>
  <c r="K25" i="7"/>
  <c r="K13" i="7"/>
  <c r="K12" i="7"/>
  <c r="K5" i="7"/>
  <c r="K33" i="7"/>
  <c r="K19" i="7"/>
  <c r="K6" i="7"/>
  <c r="K17" i="7"/>
  <c r="K32" i="7"/>
  <c r="K11" i="7"/>
  <c r="K9" i="7"/>
  <c r="K16" i="7"/>
  <c r="K34" i="7"/>
  <c r="K28" i="7"/>
  <c r="K4" i="7"/>
  <c r="K18" i="7"/>
  <c r="K8" i="7"/>
  <c r="K24" i="7"/>
  <c r="F29" i="10"/>
  <c r="U25" i="11"/>
  <c r="AA62" i="9"/>
  <c r="AA37" i="9"/>
  <c r="P15" i="9"/>
  <c r="P17" i="9"/>
  <c r="P23" i="9"/>
  <c r="P34" i="9"/>
  <c r="P10" i="9"/>
  <c r="O37" i="9"/>
  <c r="P18" i="9"/>
  <c r="P29" i="9"/>
  <c r="P19" i="9"/>
  <c r="P32" i="9"/>
  <c r="P7" i="9"/>
  <c r="P25" i="9"/>
  <c r="P11" i="9"/>
  <c r="P30" i="9"/>
  <c r="P24" i="9"/>
  <c r="P27" i="9"/>
  <c r="P28" i="9"/>
  <c r="P4" i="9"/>
  <c r="P20" i="9"/>
  <c r="P22" i="9"/>
  <c r="P5" i="9"/>
  <c r="P33" i="9"/>
  <c r="P21" i="9"/>
  <c r="P13" i="9"/>
  <c r="O62" i="9"/>
  <c r="P71" i="9"/>
  <c r="P12" i="9"/>
  <c r="P16" i="9"/>
  <c r="P9" i="9"/>
  <c r="P6" i="9"/>
  <c r="P8" i="9"/>
  <c r="P26" i="9"/>
  <c r="P31" i="9"/>
  <c r="R30" i="7"/>
  <c r="R26" i="7"/>
  <c r="R9" i="7"/>
  <c r="R19" i="7"/>
  <c r="R14" i="7"/>
  <c r="R31" i="7"/>
  <c r="R18" i="7"/>
  <c r="R7" i="7"/>
  <c r="R11" i="7"/>
  <c r="R21" i="7"/>
  <c r="Q37" i="7"/>
  <c r="R5" i="7"/>
  <c r="R23" i="7"/>
  <c r="W23" i="7"/>
  <c r="R7" i="8"/>
  <c r="R13" i="8"/>
  <c r="R16" i="8"/>
  <c r="R19" i="8"/>
  <c r="R22" i="8"/>
  <c r="R5" i="8"/>
  <c r="R10" i="8"/>
  <c r="U10" i="8" s="1"/>
  <c r="W10" i="8"/>
  <c r="Q26" i="8"/>
  <c r="R42" i="8" s="1"/>
  <c r="R4" i="8"/>
  <c r="R11" i="8"/>
  <c r="R15" i="8"/>
  <c r="R23" i="8"/>
  <c r="R18" i="8"/>
  <c r="R20" i="8"/>
  <c r="R9" i="8"/>
  <c r="R6" i="8"/>
  <c r="R21" i="8"/>
  <c r="R24" i="8" s="1"/>
  <c r="R12" i="8"/>
  <c r="R17" i="8"/>
  <c r="W17" i="8" s="1"/>
  <c r="Q26" i="12"/>
  <c r="R16" i="12"/>
  <c r="R7" i="12"/>
  <c r="R15" i="12"/>
  <c r="R8" i="12"/>
  <c r="R17" i="12"/>
  <c r="R11" i="12"/>
  <c r="R20" i="12"/>
  <c r="R6" i="12"/>
  <c r="R21" i="12"/>
  <c r="R9" i="12"/>
  <c r="R22" i="12"/>
  <c r="R12" i="12"/>
  <c r="R4" i="12"/>
  <c r="R18" i="12"/>
  <c r="R5" i="12"/>
  <c r="R10" i="12"/>
  <c r="H29" i="5"/>
  <c r="N53" i="4"/>
  <c r="N46" i="4"/>
  <c r="N59" i="4"/>
  <c r="N48" i="4"/>
  <c r="N47" i="4"/>
  <c r="N42" i="4"/>
  <c r="N44" i="4"/>
  <c r="N57" i="4"/>
  <c r="P14" i="9"/>
  <c r="R8" i="8"/>
  <c r="AA72" i="4"/>
  <c r="AE72" i="4" s="1"/>
  <c r="AA75" i="4"/>
  <c r="AE75" i="4"/>
  <c r="AA79" i="4"/>
  <c r="AE79" i="4" s="1"/>
  <c r="AA71" i="4"/>
  <c r="AE71" i="4" s="1"/>
  <c r="AA70" i="4"/>
  <c r="AE70" i="4" s="1"/>
  <c r="AA82" i="4"/>
  <c r="AE74" i="4"/>
  <c r="AA67" i="4"/>
  <c r="AE67" i="4"/>
  <c r="S38" i="4"/>
  <c r="AA37" i="7"/>
  <c r="AE48" i="7"/>
  <c r="AA26" i="12"/>
  <c r="AA11" i="12"/>
  <c r="AE11" i="12"/>
  <c r="AA14" i="12"/>
  <c r="AE14" i="12" s="1"/>
  <c r="AA10" i="12"/>
  <c r="AA9" i="12"/>
  <c r="AE9" i="12" s="1"/>
  <c r="N51" i="4"/>
  <c r="AA13" i="12"/>
  <c r="AE13" i="12" s="1"/>
  <c r="R23" i="12"/>
  <c r="AA41" i="5"/>
  <c r="AD41" i="5"/>
  <c r="V62" i="4"/>
  <c r="V38" i="4"/>
  <c r="N51" i="9"/>
  <c r="N53" i="9"/>
  <c r="N57" i="9"/>
  <c r="N55" i="9"/>
  <c r="N52" i="9"/>
  <c r="N59" i="9"/>
  <c r="N41" i="9"/>
  <c r="N65" i="9"/>
  <c r="N5" i="3"/>
  <c r="N11" i="3"/>
  <c r="N7" i="3"/>
  <c r="N4" i="3"/>
  <c r="N22" i="3"/>
  <c r="N19" i="3"/>
  <c r="N20" i="3"/>
  <c r="N13" i="3"/>
  <c r="N24" i="3" s="1"/>
  <c r="N8" i="3"/>
  <c r="N10" i="3"/>
  <c r="N15" i="3"/>
  <c r="N12" i="3"/>
  <c r="N14" i="3"/>
  <c r="N9" i="3"/>
  <c r="M26" i="3"/>
  <c r="N30" i="3" s="1"/>
  <c r="N16" i="3"/>
  <c r="N6" i="3"/>
  <c r="N18" i="3"/>
  <c r="F5" i="2"/>
  <c r="F18" i="2"/>
  <c r="F16" i="2"/>
  <c r="F21" i="2"/>
  <c r="F13" i="2"/>
  <c r="F9" i="2"/>
  <c r="F11" i="2"/>
  <c r="F20" i="2"/>
  <c r="F23" i="2"/>
  <c r="F8" i="2"/>
  <c r="F22" i="2"/>
  <c r="F7" i="2"/>
  <c r="F12" i="2"/>
  <c r="F10" i="2"/>
  <c r="F14" i="2"/>
  <c r="K59" i="9"/>
  <c r="K47" i="9"/>
  <c r="K54" i="9"/>
  <c r="N21" i="3"/>
  <c r="N31" i="11"/>
  <c r="N43" i="11" s="1"/>
  <c r="N34" i="11"/>
  <c r="R14" i="4"/>
  <c r="S14" i="4" s="1"/>
  <c r="R21" i="4"/>
  <c r="R23" i="4"/>
  <c r="U23" i="4" s="1"/>
  <c r="R8" i="4"/>
  <c r="T8" i="4"/>
  <c r="R10" i="4"/>
  <c r="V10" i="4" s="1"/>
  <c r="R29" i="4"/>
  <c r="R31" i="4"/>
  <c r="R4" i="4"/>
  <c r="V4" i="4" s="1"/>
  <c r="R17" i="4"/>
  <c r="W17" i="4" s="1"/>
  <c r="T17" i="4"/>
  <c r="R11" i="4"/>
  <c r="R27" i="4"/>
  <c r="U27" i="4" s="1"/>
  <c r="R30" i="4"/>
  <c r="R13" i="4"/>
  <c r="T13" i="4" s="1"/>
  <c r="R32" i="4"/>
  <c r="S32" i="4" s="1"/>
  <c r="R24" i="4"/>
  <c r="S24" i="4"/>
  <c r="R34" i="4"/>
  <c r="V34" i="4"/>
  <c r="R12" i="4"/>
  <c r="U12" i="4"/>
  <c r="R5" i="4"/>
  <c r="R20" i="4"/>
  <c r="U20" i="4"/>
  <c r="Q38" i="4"/>
  <c r="R26" i="4"/>
  <c r="V26" i="4" s="1"/>
  <c r="U26" i="4"/>
  <c r="R16" i="4"/>
  <c r="R9" i="4"/>
  <c r="S9" i="4" s="1"/>
  <c r="R33" i="4"/>
  <c r="S33" i="4"/>
  <c r="R7" i="4"/>
  <c r="S7" i="4"/>
  <c r="R15" i="4"/>
  <c r="R18" i="4"/>
  <c r="S18" i="4" s="1"/>
  <c r="Q62" i="4"/>
  <c r="N38" i="12"/>
  <c r="N71" i="7"/>
  <c r="AA42" i="11"/>
  <c r="AD42" i="11" s="1"/>
  <c r="AA41" i="11"/>
  <c r="AD41" i="11" s="1"/>
  <c r="AA39" i="11"/>
  <c r="AD39" i="11"/>
  <c r="AA35" i="11"/>
  <c r="AD35" i="11" s="1"/>
  <c r="AA40" i="11"/>
  <c r="AD40" i="11" s="1"/>
  <c r="AA38" i="11"/>
  <c r="AD38" i="11" s="1"/>
  <c r="AA29" i="11"/>
  <c r="AD29" i="11"/>
  <c r="H8" i="3"/>
  <c r="H23" i="3"/>
  <c r="H10" i="3"/>
  <c r="H5" i="3"/>
  <c r="H22" i="3"/>
  <c r="H7" i="3"/>
  <c r="H16" i="3"/>
  <c r="K32" i="9"/>
  <c r="K29" i="9"/>
  <c r="K22" i="9"/>
  <c r="K10" i="9"/>
  <c r="N10" i="8"/>
  <c r="N18" i="8"/>
  <c r="N11" i="8"/>
  <c r="N19" i="8"/>
  <c r="N4" i="8"/>
  <c r="N24" i="8" s="1"/>
  <c r="N6" i="8"/>
  <c r="N14" i="8"/>
  <c r="N22" i="8"/>
  <c r="N12" i="8"/>
  <c r="N13" i="8"/>
  <c r="N5" i="8"/>
  <c r="N17" i="8"/>
  <c r="M26" i="8"/>
  <c r="N37" i="8" s="1"/>
  <c r="N35" i="8"/>
  <c r="N8" i="8"/>
  <c r="N9" i="8"/>
  <c r="N20" i="8"/>
  <c r="K7" i="12"/>
  <c r="K22" i="12"/>
  <c r="K16" i="12"/>
  <c r="R6" i="10"/>
  <c r="R7" i="10"/>
  <c r="R9" i="10"/>
  <c r="R20" i="10"/>
  <c r="R16" i="10"/>
  <c r="R23" i="10"/>
  <c r="R8" i="10"/>
  <c r="R19" i="10"/>
  <c r="R14" i="10"/>
  <c r="R15" i="10"/>
  <c r="U15" i="10" s="1"/>
  <c r="V62" i="7"/>
  <c r="V37" i="7"/>
  <c r="N77" i="7"/>
  <c r="N68" i="7"/>
  <c r="N78" i="7"/>
  <c r="R18" i="10"/>
  <c r="S62" i="7"/>
  <c r="S37" i="7"/>
  <c r="K23" i="8"/>
  <c r="K13" i="8"/>
  <c r="K9" i="8"/>
  <c r="K5" i="8"/>
  <c r="K24" i="8"/>
  <c r="K20" i="8"/>
  <c r="I26" i="8"/>
  <c r="K20" i="11"/>
  <c r="K17" i="11"/>
  <c r="R14" i="2"/>
  <c r="R10" i="2"/>
  <c r="AA40" i="2"/>
  <c r="N12" i="11"/>
  <c r="N17" i="11"/>
  <c r="N22" i="11"/>
  <c r="N5" i="11"/>
  <c r="I26" i="2"/>
  <c r="K40" i="2"/>
  <c r="K11" i="2"/>
  <c r="K13" i="2"/>
  <c r="K23" i="2"/>
  <c r="I62" i="4"/>
  <c r="K21" i="4"/>
  <c r="K22" i="4"/>
  <c r="K6" i="4"/>
  <c r="K25" i="4"/>
  <c r="K4" i="4"/>
  <c r="I38" i="4"/>
  <c r="K48" i="4" s="1"/>
  <c r="K33" i="4"/>
  <c r="K18" i="4"/>
  <c r="K17" i="4"/>
  <c r="F30" i="12"/>
  <c r="F29" i="12"/>
  <c r="F33" i="12"/>
  <c r="R14" i="11"/>
  <c r="H17" i="2"/>
  <c r="N22" i="2"/>
  <c r="N4" i="2"/>
  <c r="P23" i="3"/>
  <c r="V23" i="3" s="1"/>
  <c r="AA33" i="4"/>
  <c r="AE33" i="4" s="1"/>
  <c r="AA30" i="4"/>
  <c r="AE30" i="4" s="1"/>
  <c r="N21" i="2"/>
  <c r="N33" i="9"/>
  <c r="N4" i="9"/>
  <c r="N22" i="9"/>
  <c r="F16" i="12"/>
  <c r="F7" i="12"/>
  <c r="O26" i="3"/>
  <c r="P12" i="3"/>
  <c r="W62" i="4"/>
  <c r="W68" i="4" s="1"/>
  <c r="W38" i="4"/>
  <c r="N29" i="10"/>
  <c r="N38" i="10"/>
  <c r="AA26" i="3"/>
  <c r="N9" i="4"/>
  <c r="N36" i="4"/>
  <c r="N12" i="4"/>
  <c r="AA6" i="4"/>
  <c r="AE6" i="4"/>
  <c r="AA16" i="4"/>
  <c r="AA27" i="4"/>
  <c r="AE27" i="4"/>
  <c r="AA35" i="4"/>
  <c r="AA5" i="4"/>
  <c r="AA22" i="4"/>
  <c r="AE22" i="4" s="1"/>
  <c r="N19" i="12"/>
  <c r="N7" i="12"/>
  <c r="P16" i="2"/>
  <c r="R20" i="3"/>
  <c r="P21" i="11"/>
  <c r="N19" i="10"/>
  <c r="R8" i="9"/>
  <c r="H23" i="8"/>
  <c r="K8" i="9"/>
  <c r="F19" i="7"/>
  <c r="F20" i="7"/>
  <c r="F33" i="7"/>
  <c r="F16" i="7"/>
  <c r="F11" i="7"/>
  <c r="F17" i="7"/>
  <c r="F27" i="7"/>
  <c r="F34" i="7"/>
  <c r="F23" i="7"/>
  <c r="F62" i="7"/>
  <c r="F30" i="7"/>
  <c r="F13" i="7"/>
  <c r="F26" i="7"/>
  <c r="F21" i="7"/>
  <c r="F29" i="7"/>
  <c r="F31" i="7"/>
  <c r="F37" i="7"/>
  <c r="F48" i="7" s="1"/>
  <c r="F25" i="7"/>
  <c r="F10" i="7"/>
  <c r="F32" i="7"/>
  <c r="F22" i="7"/>
  <c r="F28" i="7"/>
  <c r="F9" i="7"/>
  <c r="F24" i="7"/>
  <c r="F6" i="7"/>
  <c r="F14" i="7"/>
  <c r="F12" i="7"/>
  <c r="N35" i="5"/>
  <c r="N41" i="5"/>
  <c r="N34" i="5"/>
  <c r="N31" i="5"/>
  <c r="N32" i="5"/>
  <c r="N33" i="5"/>
  <c r="N39" i="5"/>
  <c r="AA40" i="5"/>
  <c r="AD40" i="5"/>
  <c r="F22" i="9"/>
  <c r="F27" i="9"/>
  <c r="F18" i="9"/>
  <c r="F16" i="9"/>
  <c r="F13" i="9"/>
  <c r="F12" i="9"/>
  <c r="F23" i="9"/>
  <c r="F26" i="9"/>
  <c r="F31" i="9"/>
  <c r="F5" i="9"/>
  <c r="F11" i="9"/>
  <c r="F14" i="9"/>
  <c r="F62" i="9"/>
  <c r="F66" i="9" s="1"/>
  <c r="F21" i="9"/>
  <c r="F33" i="9"/>
  <c r="F25" i="9"/>
  <c r="F32" i="9"/>
  <c r="F15" i="9"/>
  <c r="F29" i="9"/>
  <c r="F37" i="9"/>
  <c r="F17" i="9"/>
  <c r="F9" i="9"/>
  <c r="F8" i="9"/>
  <c r="F34" i="9"/>
  <c r="F24" i="9"/>
  <c r="F28" i="9"/>
  <c r="F30" i="9"/>
  <c r="K43" i="4"/>
  <c r="H11" i="5"/>
  <c r="H15" i="5"/>
  <c r="H14" i="5"/>
  <c r="H13" i="5"/>
  <c r="H7" i="5"/>
  <c r="H22" i="5"/>
  <c r="H12" i="5"/>
  <c r="H23" i="5"/>
  <c r="H5" i="5"/>
  <c r="H8" i="5"/>
  <c r="H21" i="5"/>
  <c r="H18" i="5"/>
  <c r="H4" i="5"/>
  <c r="H6" i="5"/>
  <c r="F34" i="4"/>
  <c r="F38" i="4"/>
  <c r="F48" i="4"/>
  <c r="F45" i="4"/>
  <c r="F11" i="4"/>
  <c r="F31" i="4"/>
  <c r="F24" i="4"/>
  <c r="F12" i="4"/>
  <c r="F30" i="4"/>
  <c r="F26" i="4"/>
  <c r="F8" i="4"/>
  <c r="F23" i="4"/>
  <c r="F18" i="4"/>
  <c r="F62" i="4"/>
  <c r="F73" i="4"/>
  <c r="F29" i="4"/>
  <c r="F25" i="4"/>
  <c r="F22" i="4"/>
  <c r="F16" i="4"/>
  <c r="F28" i="4"/>
  <c r="F21" i="4"/>
  <c r="F7" i="4"/>
  <c r="F20" i="4"/>
  <c r="K59" i="7"/>
  <c r="K42" i="7"/>
  <c r="K56" i="7"/>
  <c r="K40" i="7"/>
  <c r="K53" i="7"/>
  <c r="V26" i="2"/>
  <c r="V26" i="3"/>
  <c r="F12" i="11"/>
  <c r="F21" i="11"/>
  <c r="F25" i="11"/>
  <c r="F6" i="11"/>
  <c r="F20" i="11"/>
  <c r="F11" i="11"/>
  <c r="F5" i="11"/>
  <c r="F19" i="11"/>
  <c r="F9" i="11"/>
  <c r="F8" i="11"/>
  <c r="K44" i="9"/>
  <c r="AA30" i="2"/>
  <c r="AA32" i="2"/>
  <c r="AA43" i="2"/>
  <c r="R6" i="5"/>
  <c r="R11" i="5"/>
  <c r="R16" i="5"/>
  <c r="T16" i="5"/>
  <c r="R21" i="5"/>
  <c r="R12" i="5"/>
  <c r="Q26" i="5"/>
  <c r="R33" i="5" s="1"/>
  <c r="R9" i="5"/>
  <c r="R20" i="5"/>
  <c r="R5" i="5"/>
  <c r="R22" i="5"/>
  <c r="R14" i="5"/>
  <c r="R23" i="5"/>
  <c r="R15" i="5"/>
  <c r="R4" i="5"/>
  <c r="R17" i="5"/>
  <c r="R18" i="5"/>
  <c r="R19" i="5"/>
  <c r="F14" i="8"/>
  <c r="K7" i="5"/>
  <c r="K17" i="5"/>
  <c r="K21" i="5"/>
  <c r="K12" i="5"/>
  <c r="K9" i="5"/>
  <c r="K18" i="5"/>
  <c r="K14" i="5"/>
  <c r="K5" i="2"/>
  <c r="K24" i="2" s="1"/>
  <c r="K9" i="2"/>
  <c r="K4" i="2"/>
  <c r="K12" i="2"/>
  <c r="K8" i="2"/>
  <c r="K6" i="2"/>
  <c r="K15" i="2"/>
  <c r="Z12" i="5"/>
  <c r="Z15" i="5"/>
  <c r="AD15" i="5" s="1"/>
  <c r="Z6" i="5"/>
  <c r="Z17" i="5"/>
  <c r="AA17" i="5"/>
  <c r="Z21" i="5"/>
  <c r="AA21" i="5"/>
  <c r="Z4" i="5"/>
  <c r="Z10" i="5"/>
  <c r="AA10" i="5" s="1"/>
  <c r="Z19" i="5"/>
  <c r="Z23" i="5"/>
  <c r="R43" i="7"/>
  <c r="P13" i="10"/>
  <c r="P16" i="10"/>
  <c r="P6" i="10"/>
  <c r="P10" i="10"/>
  <c r="P21" i="10"/>
  <c r="P9" i="10"/>
  <c r="P7" i="10"/>
  <c r="P15" i="10"/>
  <c r="P11" i="10"/>
  <c r="P18" i="10"/>
  <c r="P14" i="10"/>
  <c r="W14" i="10" s="1"/>
  <c r="P17" i="10"/>
  <c r="P5" i="10"/>
  <c r="P22" i="10"/>
  <c r="O26" i="10"/>
  <c r="P4" i="10"/>
  <c r="P23" i="10"/>
  <c r="P19" i="10"/>
  <c r="U37" i="7"/>
  <c r="U62" i="7"/>
  <c r="K16" i="3"/>
  <c r="K4" i="3"/>
  <c r="K18" i="3"/>
  <c r="K10" i="3"/>
  <c r="J26" i="3"/>
  <c r="AA26" i="10"/>
  <c r="AA38" i="10" s="1"/>
  <c r="P9" i="12"/>
  <c r="O26" i="12"/>
  <c r="P32" i="12" s="1"/>
  <c r="P5" i="12"/>
  <c r="P17" i="12"/>
  <c r="P20" i="12"/>
  <c r="P7" i="12"/>
  <c r="P16" i="12"/>
  <c r="P14" i="12"/>
  <c r="P19" i="12"/>
  <c r="P10" i="12"/>
  <c r="P21" i="12"/>
  <c r="P11" i="12"/>
  <c r="P18" i="12"/>
  <c r="F21" i="10"/>
  <c r="F18" i="10"/>
  <c r="F23" i="10"/>
  <c r="F9" i="10"/>
  <c r="U37" i="9"/>
  <c r="U62" i="9"/>
  <c r="P22" i="5"/>
  <c r="P17" i="5"/>
  <c r="W17" i="5" s="1"/>
  <c r="P14" i="5"/>
  <c r="V14" i="5"/>
  <c r="N29" i="8"/>
  <c r="K5" i="11"/>
  <c r="I25" i="11"/>
  <c r="P15" i="12"/>
  <c r="I26" i="12"/>
  <c r="K34" i="12" s="1"/>
  <c r="K17" i="12"/>
  <c r="K20" i="12"/>
  <c r="K10" i="12"/>
  <c r="K24" i="12" s="1"/>
  <c r="K13" i="12"/>
  <c r="K12" i="12"/>
  <c r="K23" i="12"/>
  <c r="K19" i="12"/>
  <c r="K9" i="12"/>
  <c r="K15" i="12"/>
  <c r="K11" i="12"/>
  <c r="K18" i="12"/>
  <c r="K5" i="12"/>
  <c r="P30" i="3"/>
  <c r="P32" i="3"/>
  <c r="P36" i="3"/>
  <c r="Q26" i="3"/>
  <c r="R16" i="3"/>
  <c r="R5" i="3"/>
  <c r="R11" i="3"/>
  <c r="V11" i="3"/>
  <c r="R15" i="3"/>
  <c r="U15" i="3"/>
  <c r="R19" i="3"/>
  <c r="R23" i="3"/>
  <c r="R13" i="3"/>
  <c r="R18" i="3"/>
  <c r="W18" i="3"/>
  <c r="R21" i="3"/>
  <c r="R18" i="9"/>
  <c r="W18" i="9"/>
  <c r="Q62" i="9"/>
  <c r="R24" i="9"/>
  <c r="R27" i="9"/>
  <c r="R30" i="9"/>
  <c r="R9" i="9"/>
  <c r="R22" i="9"/>
  <c r="R26" i="9"/>
  <c r="R6" i="9"/>
  <c r="R14" i="9"/>
  <c r="R20" i="9"/>
  <c r="R31" i="9"/>
  <c r="R34" i="9"/>
  <c r="R28" i="9"/>
  <c r="R15" i="9"/>
  <c r="R7" i="9"/>
  <c r="R23" i="9"/>
  <c r="R32" i="9"/>
  <c r="R17" i="9"/>
  <c r="AA26" i="8"/>
  <c r="R10" i="3"/>
  <c r="R8" i="3"/>
  <c r="T8" i="3"/>
  <c r="R16" i="9"/>
  <c r="R4" i="9"/>
  <c r="F26" i="2"/>
  <c r="F41" i="2" s="1"/>
  <c r="F17" i="2"/>
  <c r="F15" i="5"/>
  <c r="F10" i="5"/>
  <c r="F20" i="5"/>
  <c r="F7" i="5"/>
  <c r="F26" i="5"/>
  <c r="AA35" i="5"/>
  <c r="AD35" i="5" s="1"/>
  <c r="T38" i="4"/>
  <c r="AA38" i="4"/>
  <c r="AA52" i="4"/>
  <c r="AE52" i="4" s="1"/>
  <c r="Z37" i="5"/>
  <c r="Z29" i="5"/>
  <c r="AA29" i="5" s="1"/>
  <c r="P12" i="11"/>
  <c r="P19" i="11"/>
  <c r="P5" i="11"/>
  <c r="P20" i="11"/>
  <c r="AA62" i="7"/>
  <c r="K11" i="4"/>
  <c r="K13" i="4"/>
  <c r="K10" i="7"/>
  <c r="K30" i="7"/>
  <c r="H20" i="3"/>
  <c r="H9" i="8"/>
  <c r="H11" i="8"/>
  <c r="AA10" i="4"/>
  <c r="AE10" i="4"/>
  <c r="N13" i="11"/>
  <c r="N14" i="11"/>
  <c r="N9" i="11"/>
  <c r="N30" i="9"/>
  <c r="N14" i="9"/>
  <c r="N6" i="9"/>
  <c r="N17" i="9"/>
  <c r="N32" i="9"/>
  <c r="N34" i="9"/>
  <c r="Q62" i="7"/>
  <c r="R8" i="7"/>
  <c r="R28" i="7"/>
  <c r="S28" i="7" s="1"/>
  <c r="X28" i="7" s="1"/>
  <c r="R33" i="7"/>
  <c r="R10" i="7"/>
  <c r="W10" i="7"/>
  <c r="R34" i="7"/>
  <c r="R6" i="7"/>
  <c r="U6" i="7" s="1"/>
  <c r="R32" i="7"/>
  <c r="H4" i="9"/>
  <c r="I62" i="7"/>
  <c r="K72" i="7" s="1"/>
  <c r="K76" i="9"/>
  <c r="K70" i="9"/>
  <c r="K66" i="9"/>
  <c r="K80" i="9"/>
  <c r="K65" i="9"/>
  <c r="K78" i="9"/>
  <c r="K73" i="9"/>
  <c r="K74" i="9"/>
  <c r="K77" i="9"/>
  <c r="K72" i="9"/>
  <c r="K67" i="9"/>
  <c r="K71" i="9"/>
  <c r="K75" i="9"/>
  <c r="K56" i="9"/>
  <c r="K40" i="9"/>
  <c r="K46" i="9"/>
  <c r="K43" i="9"/>
  <c r="K50" i="9"/>
  <c r="K48" i="9"/>
  <c r="K57" i="9"/>
  <c r="K55" i="9"/>
  <c r="K41" i="9"/>
  <c r="K42" i="9"/>
  <c r="K51" i="9"/>
  <c r="K58" i="9"/>
  <c r="K52" i="9"/>
  <c r="K49" i="9"/>
  <c r="K53" i="9"/>
  <c r="K45" i="9"/>
  <c r="P78" i="9"/>
  <c r="P69" i="9"/>
  <c r="N43" i="8"/>
  <c r="N45" i="7"/>
  <c r="N48" i="7"/>
  <c r="N52" i="7"/>
  <c r="N41" i="7"/>
  <c r="N55" i="7"/>
  <c r="N53" i="7"/>
  <c r="N42" i="7"/>
  <c r="N54" i="7"/>
  <c r="N57" i="7"/>
  <c r="N46" i="7"/>
  <c r="N43" i="7"/>
  <c r="N40" i="7"/>
  <c r="N50" i="7"/>
  <c r="N56" i="7"/>
  <c r="N59" i="7"/>
  <c r="N60" i="7" s="1"/>
  <c r="N47" i="7"/>
  <c r="N49" i="7"/>
  <c r="N44" i="7"/>
  <c r="N58" i="7"/>
  <c r="N51" i="7"/>
  <c r="N72" i="7"/>
  <c r="N66" i="7"/>
  <c r="N79" i="7"/>
  <c r="N67" i="7"/>
  <c r="N69" i="7"/>
  <c r="N65" i="7"/>
  <c r="N73" i="7"/>
  <c r="N74" i="7"/>
  <c r="R49" i="7"/>
  <c r="R59" i="7"/>
  <c r="N75" i="7"/>
  <c r="P81" i="7"/>
  <c r="N69" i="6"/>
  <c r="N66" i="6"/>
  <c r="N71" i="6"/>
  <c r="N75" i="6"/>
  <c r="N68" i="6"/>
  <c r="N79" i="6"/>
  <c r="N73" i="6"/>
  <c r="N76" i="6"/>
  <c r="N65" i="6"/>
  <c r="N80" i="6"/>
  <c r="N70" i="6"/>
  <c r="N74" i="6"/>
  <c r="N77" i="6"/>
  <c r="N67" i="6"/>
  <c r="N78" i="6"/>
  <c r="N72" i="6"/>
  <c r="Z8" i="11"/>
  <c r="AA8" i="11"/>
  <c r="AD17" i="10"/>
  <c r="Z5" i="11"/>
  <c r="AA5" i="11" s="1"/>
  <c r="N42" i="6"/>
  <c r="N55" i="6"/>
  <c r="N59" i="6"/>
  <c r="N56" i="6"/>
  <c r="N58" i="6"/>
  <c r="N51" i="6"/>
  <c r="N45" i="6"/>
  <c r="N49" i="6"/>
  <c r="N50" i="6"/>
  <c r="N53" i="6"/>
  <c r="Z11" i="11"/>
  <c r="AA11" i="11"/>
  <c r="Z15" i="11"/>
  <c r="AD15" i="11" s="1"/>
  <c r="Z12" i="11"/>
  <c r="AD12" i="11" s="1"/>
  <c r="AA12" i="11"/>
  <c r="Z19" i="11"/>
  <c r="AA19" i="11"/>
  <c r="Z20" i="11"/>
  <c r="AA20" i="11" s="1"/>
  <c r="AD20" i="11"/>
  <c r="Z18" i="11"/>
  <c r="AA18" i="11" s="1"/>
  <c r="Z7" i="11"/>
  <c r="AA7" i="11" s="1"/>
  <c r="Z16" i="11"/>
  <c r="Z14" i="11"/>
  <c r="AA14" i="11" s="1"/>
  <c r="Z4" i="11"/>
  <c r="P68" i="6"/>
  <c r="P75" i="6"/>
  <c r="P76" i="6"/>
  <c r="P69" i="6"/>
  <c r="P77" i="6"/>
  <c r="P67" i="6"/>
  <c r="P71" i="6"/>
  <c r="P73" i="6"/>
  <c r="P78" i="6"/>
  <c r="P74" i="6"/>
  <c r="P66" i="6"/>
  <c r="P80" i="6"/>
  <c r="P65" i="6"/>
  <c r="P79" i="6"/>
  <c r="P72" i="6"/>
  <c r="P70" i="6"/>
  <c r="K76" i="6"/>
  <c r="K75" i="6"/>
  <c r="K73" i="6"/>
  <c r="K66" i="6"/>
  <c r="K80" i="6"/>
  <c r="K67" i="6"/>
  <c r="AA51" i="6"/>
  <c r="K68" i="6"/>
  <c r="AA44" i="6"/>
  <c r="K78" i="6"/>
  <c r="Z74" i="6"/>
  <c r="Z70" i="6"/>
  <c r="AA70" i="6"/>
  <c r="K65" i="6"/>
  <c r="K69" i="6"/>
  <c r="AA52" i="6"/>
  <c r="K77" i="6"/>
  <c r="AA59" i="6"/>
  <c r="AA40" i="6"/>
  <c r="P43" i="6"/>
  <c r="P51" i="6"/>
  <c r="P45" i="6"/>
  <c r="P53" i="6"/>
  <c r="P46" i="6"/>
  <c r="P56" i="6"/>
  <c r="P57" i="6"/>
  <c r="P55" i="6"/>
  <c r="P42" i="6"/>
  <c r="P47" i="6"/>
  <c r="P52" i="6"/>
  <c r="P54" i="6"/>
  <c r="P59" i="6"/>
  <c r="P49" i="6"/>
  <c r="P40" i="6"/>
  <c r="P48" i="6"/>
  <c r="P44" i="6"/>
  <c r="P50" i="6"/>
  <c r="AA48" i="6"/>
  <c r="AE48" i="6"/>
  <c r="AA57" i="6"/>
  <c r="AE57" i="6"/>
  <c r="K72" i="6"/>
  <c r="AA41" i="6"/>
  <c r="K52" i="4"/>
  <c r="K42" i="4"/>
  <c r="K49" i="4"/>
  <c r="K53" i="4"/>
  <c r="K55" i="4"/>
  <c r="P33" i="3"/>
  <c r="K43" i="3"/>
  <c r="AA4" i="12"/>
  <c r="AE4" i="12"/>
  <c r="AA22" i="11"/>
  <c r="AD22" i="11" s="1"/>
  <c r="AA22" i="12"/>
  <c r="AE22" i="12"/>
  <c r="AA7" i="10"/>
  <c r="AD7" i="10"/>
  <c r="AA20" i="10"/>
  <c r="AD20" i="10" s="1"/>
  <c r="AA44" i="2"/>
  <c r="AA33" i="2"/>
  <c r="AA37" i="2"/>
  <c r="AA35" i="2"/>
  <c r="AE35" i="2"/>
  <c r="K41" i="8"/>
  <c r="K32" i="8"/>
  <c r="K38" i="8"/>
  <c r="K43" i="8"/>
  <c r="K37" i="8"/>
  <c r="K30" i="8"/>
  <c r="K35" i="8"/>
  <c r="K42" i="8"/>
  <c r="K39" i="8"/>
  <c r="N36" i="8"/>
  <c r="N38" i="8"/>
  <c r="N31" i="8"/>
  <c r="N33" i="8"/>
  <c r="N39" i="8"/>
  <c r="N40" i="8"/>
  <c r="N32" i="8"/>
  <c r="R78" i="4"/>
  <c r="U78" i="4"/>
  <c r="R68" i="4"/>
  <c r="R75" i="4"/>
  <c r="T75" i="4" s="1"/>
  <c r="R76" i="4"/>
  <c r="V76" i="4" s="1"/>
  <c r="R79" i="4"/>
  <c r="T79" i="4" s="1"/>
  <c r="R72" i="4"/>
  <c r="T72" i="4" s="1"/>
  <c r="R66" i="4"/>
  <c r="R82" i="4"/>
  <c r="U82" i="4" s="1"/>
  <c r="R67" i="4"/>
  <c r="V67" i="4" s="1"/>
  <c r="T67" i="4"/>
  <c r="R69" i="4"/>
  <c r="U69" i="4" s="1"/>
  <c r="R77" i="4"/>
  <c r="V77" i="4"/>
  <c r="R73" i="4"/>
  <c r="R74" i="4"/>
  <c r="U74" i="4" s="1"/>
  <c r="R70" i="4"/>
  <c r="T70" i="4"/>
  <c r="R50" i="4"/>
  <c r="S50" i="4"/>
  <c r="R41" i="4"/>
  <c r="T41" i="4" s="1"/>
  <c r="R58" i="4"/>
  <c r="T58" i="4" s="1"/>
  <c r="R48" i="4"/>
  <c r="U48" i="4" s="1"/>
  <c r="T48" i="4"/>
  <c r="R42" i="4"/>
  <c r="V42" i="4"/>
  <c r="R56" i="4"/>
  <c r="V56" i="4" s="1"/>
  <c r="R57" i="4"/>
  <c r="T57" i="4" s="1"/>
  <c r="R45" i="4"/>
  <c r="T45" i="4" s="1"/>
  <c r="R52" i="4"/>
  <c r="V52" i="4" s="1"/>
  <c r="R51" i="4"/>
  <c r="S51" i="4" s="1"/>
  <c r="R47" i="4"/>
  <c r="AA50" i="7"/>
  <c r="AA52" i="7"/>
  <c r="AE52" i="7"/>
  <c r="AA47" i="7"/>
  <c r="AA53" i="7"/>
  <c r="R38" i="8"/>
  <c r="R35" i="8"/>
  <c r="R29" i="8"/>
  <c r="V29" i="8" s="1"/>
  <c r="R30" i="8"/>
  <c r="R31" i="8"/>
  <c r="R37" i="8"/>
  <c r="T42" i="8"/>
  <c r="R39" i="8"/>
  <c r="R43" i="8"/>
  <c r="R40" i="8"/>
  <c r="R32" i="8"/>
  <c r="W32" i="8" s="1"/>
  <c r="R36" i="8"/>
  <c r="R41" i="8"/>
  <c r="R33" i="8"/>
  <c r="K34" i="8"/>
  <c r="K45" i="4"/>
  <c r="K44" i="4"/>
  <c r="K30" i="2"/>
  <c r="K39" i="2"/>
  <c r="K32" i="2"/>
  <c r="K34" i="2"/>
  <c r="K31" i="2"/>
  <c r="K33" i="2"/>
  <c r="K29" i="2"/>
  <c r="K38" i="2"/>
  <c r="K44" i="2"/>
  <c r="K43" i="2"/>
  <c r="K36" i="2"/>
  <c r="K41" i="2"/>
  <c r="N35" i="3"/>
  <c r="N38" i="3"/>
  <c r="N31" i="3"/>
  <c r="N37" i="3"/>
  <c r="N43" i="3"/>
  <c r="N36" i="3"/>
  <c r="N41" i="3"/>
  <c r="N39" i="3"/>
  <c r="N32" i="3"/>
  <c r="N29" i="3"/>
  <c r="N42" i="3"/>
  <c r="K51" i="4"/>
  <c r="K31" i="8"/>
  <c r="K44" i="8" s="1"/>
  <c r="AA39" i="12"/>
  <c r="AE39" i="12"/>
  <c r="AA35" i="12"/>
  <c r="AE35" i="12"/>
  <c r="AA34" i="12"/>
  <c r="AE34" i="12"/>
  <c r="AA32" i="12"/>
  <c r="AE32" i="12" s="1"/>
  <c r="AA31" i="12"/>
  <c r="AE31" i="12"/>
  <c r="AA30" i="12"/>
  <c r="AE30" i="12"/>
  <c r="AA36" i="12"/>
  <c r="AE36" i="12" s="1"/>
  <c r="AA40" i="12"/>
  <c r="AE40" i="12" s="1"/>
  <c r="AA37" i="12"/>
  <c r="AE37" i="12"/>
  <c r="AA43" i="12"/>
  <c r="AE43" i="12"/>
  <c r="AA38" i="12"/>
  <c r="AE38" i="12"/>
  <c r="AA41" i="12"/>
  <c r="AE41" i="12"/>
  <c r="AA42" i="12"/>
  <c r="AE42" i="12"/>
  <c r="AA29" i="12"/>
  <c r="AE29" i="12" s="1"/>
  <c r="AA33" i="12"/>
  <c r="AE33" i="12"/>
  <c r="R40" i="12"/>
  <c r="S40" i="12" s="1"/>
  <c r="X40" i="12" s="1"/>
  <c r="R44" i="7"/>
  <c r="R40" i="7"/>
  <c r="R53" i="7"/>
  <c r="R46" i="7"/>
  <c r="R50" i="7"/>
  <c r="R58" i="7"/>
  <c r="P40" i="9"/>
  <c r="K29" i="8"/>
  <c r="K57" i="4"/>
  <c r="K46" i="4"/>
  <c r="K59" i="4"/>
  <c r="K33" i="8"/>
  <c r="K58" i="4"/>
  <c r="K56" i="4"/>
  <c r="K36" i="8"/>
  <c r="K50" i="4"/>
  <c r="K54" i="4"/>
  <c r="AA42" i="3"/>
  <c r="AA41" i="3"/>
  <c r="AA31" i="3"/>
  <c r="AA30" i="3"/>
  <c r="AA34" i="3"/>
  <c r="AE34" i="3"/>
  <c r="AA38" i="3"/>
  <c r="AA37" i="3"/>
  <c r="AA29" i="3"/>
  <c r="P67" i="9"/>
  <c r="P72" i="9"/>
  <c r="P75" i="9"/>
  <c r="P77" i="9"/>
  <c r="P66" i="9"/>
  <c r="P76" i="9"/>
  <c r="P73" i="9"/>
  <c r="W73" i="9" s="1"/>
  <c r="P70" i="9"/>
  <c r="P80" i="9"/>
  <c r="P68" i="9"/>
  <c r="P79" i="9"/>
  <c r="P74" i="9"/>
  <c r="P65" i="9"/>
  <c r="K40" i="8"/>
  <c r="K47" i="4"/>
  <c r="P34" i="3"/>
  <c r="P41" i="3"/>
  <c r="P31" i="3"/>
  <c r="P42" i="3"/>
  <c r="P35" i="3"/>
  <c r="P43" i="3"/>
  <c r="P38" i="3"/>
  <c r="P39" i="3"/>
  <c r="K31" i="11"/>
  <c r="K38" i="11"/>
  <c r="K30" i="11"/>
  <c r="K37" i="11"/>
  <c r="K39" i="11"/>
  <c r="K40" i="3"/>
  <c r="AD38" i="10"/>
  <c r="AA33" i="10"/>
  <c r="AD33" i="10" s="1"/>
  <c r="AA29" i="10"/>
  <c r="AA40" i="10"/>
  <c r="AD40" i="10" s="1"/>
  <c r="AA35" i="10"/>
  <c r="AD35" i="10" s="1"/>
  <c r="AA36" i="10"/>
  <c r="AD36" i="10" s="1"/>
  <c r="AA41" i="10"/>
  <c r="AD41" i="10" s="1"/>
  <c r="AD39" i="10"/>
  <c r="F59" i="7"/>
  <c r="F52" i="7"/>
  <c r="F58" i="7"/>
  <c r="F73" i="7"/>
  <c r="F67" i="7"/>
  <c r="F78" i="7"/>
  <c r="F68" i="7"/>
  <c r="F71" i="7"/>
  <c r="F75" i="7"/>
  <c r="F72" i="7"/>
  <c r="F80" i="7"/>
  <c r="F74" i="7"/>
  <c r="F66" i="7"/>
  <c r="R66" i="7"/>
  <c r="R76" i="7"/>
  <c r="U76" i="7" s="1"/>
  <c r="AA41" i="4"/>
  <c r="AE41" i="4"/>
  <c r="AA47" i="4"/>
  <c r="AE47" i="4"/>
  <c r="AA57" i="4"/>
  <c r="AA49" i="4"/>
  <c r="AE49" i="4"/>
  <c r="AA59" i="4"/>
  <c r="AA53" i="4"/>
  <c r="AE53" i="4"/>
  <c r="AA56" i="4"/>
  <c r="AE56" i="4" s="1"/>
  <c r="AA58" i="4"/>
  <c r="AE58" i="4" s="1"/>
  <c r="AA46" i="4"/>
  <c r="AE46" i="4" s="1"/>
  <c r="AA54" i="4"/>
  <c r="AE54" i="4" s="1"/>
  <c r="AA50" i="4"/>
  <c r="AE50" i="4"/>
  <c r="R66" i="9"/>
  <c r="R72" i="9"/>
  <c r="R75" i="9"/>
  <c r="R80" i="9"/>
  <c r="R71" i="9"/>
  <c r="R79" i="9"/>
  <c r="T79" i="9" s="1"/>
  <c r="R73" i="9"/>
  <c r="R68" i="9"/>
  <c r="R67" i="9"/>
  <c r="R74" i="9"/>
  <c r="R76" i="9"/>
  <c r="R65" i="9"/>
  <c r="R77" i="9"/>
  <c r="R78" i="9"/>
  <c r="AA19" i="5"/>
  <c r="AD19" i="5" s="1"/>
  <c r="F33" i="5"/>
  <c r="F30" i="5"/>
  <c r="F37" i="5"/>
  <c r="F31" i="5"/>
  <c r="F35" i="5"/>
  <c r="F32" i="5"/>
  <c r="F34" i="5"/>
  <c r="F42" i="5"/>
  <c r="F43" i="5"/>
  <c r="F36" i="5"/>
  <c r="F40" i="5"/>
  <c r="F38" i="5"/>
  <c r="F39" i="5"/>
  <c r="F41" i="5"/>
  <c r="F29" i="5"/>
  <c r="F37" i="2"/>
  <c r="F43" i="2"/>
  <c r="F44" i="2"/>
  <c r="K35" i="3"/>
  <c r="K38" i="3"/>
  <c r="K41" i="3"/>
  <c r="K30" i="3"/>
  <c r="K37" i="3"/>
  <c r="P32" i="10"/>
  <c r="P36" i="10"/>
  <c r="P30" i="10"/>
  <c r="P43" i="10"/>
  <c r="P35" i="10"/>
  <c r="P40" i="10"/>
  <c r="P33" i="10"/>
  <c r="P41" i="10"/>
  <c r="P34" i="10"/>
  <c r="P42" i="10"/>
  <c r="P29" i="10"/>
  <c r="P31" i="10"/>
  <c r="P37" i="10"/>
  <c r="AA6" i="5"/>
  <c r="AD6" i="5" s="1"/>
  <c r="K34" i="3"/>
  <c r="F36" i="11"/>
  <c r="F66" i="4"/>
  <c r="F77" i="4"/>
  <c r="F76" i="4"/>
  <c r="F82" i="4"/>
  <c r="F70" i="4"/>
  <c r="F79" i="4"/>
  <c r="F65" i="4"/>
  <c r="F68" i="4"/>
  <c r="F75" i="4"/>
  <c r="F78" i="4"/>
  <c r="F74" i="4"/>
  <c r="F69" i="4"/>
  <c r="F67" i="4"/>
  <c r="K66" i="7"/>
  <c r="K79" i="7"/>
  <c r="K67" i="7"/>
  <c r="K75" i="7"/>
  <c r="K71" i="7"/>
  <c r="K77" i="7"/>
  <c r="K69" i="7"/>
  <c r="K76" i="7"/>
  <c r="K74" i="7"/>
  <c r="AA23" i="5"/>
  <c r="AD10" i="5"/>
  <c r="F57" i="4"/>
  <c r="F51" i="4"/>
  <c r="F55" i="4"/>
  <c r="F42" i="4"/>
  <c r="F58" i="4"/>
  <c r="F54" i="4"/>
  <c r="F50" i="4"/>
  <c r="F46" i="4"/>
  <c r="F52" i="4"/>
  <c r="F43" i="4"/>
  <c r="F49" i="4"/>
  <c r="F41" i="4"/>
  <c r="F56" i="4"/>
  <c r="F59" i="4"/>
  <c r="F79" i="9"/>
  <c r="F73" i="9"/>
  <c r="F74" i="9"/>
  <c r="F80" i="9"/>
  <c r="F70" i="9"/>
  <c r="F65" i="9"/>
  <c r="F81" i="9" s="1"/>
  <c r="F76" i="9"/>
  <c r="F67" i="9"/>
  <c r="F77" i="9"/>
  <c r="F69" i="9"/>
  <c r="F68" i="9"/>
  <c r="F75" i="9"/>
  <c r="F71" i="9"/>
  <c r="F72" i="9"/>
  <c r="F78" i="9"/>
  <c r="AD29" i="5"/>
  <c r="AA12" i="5"/>
  <c r="K37" i="12"/>
  <c r="K36" i="12"/>
  <c r="K41" i="12"/>
  <c r="K33" i="12"/>
  <c r="K30" i="12"/>
  <c r="K39" i="12"/>
  <c r="K40" i="12"/>
  <c r="K38" i="12"/>
  <c r="K35" i="12"/>
  <c r="K43" i="12"/>
  <c r="K29" i="12"/>
  <c r="K31" i="12"/>
  <c r="K42" i="12"/>
  <c r="K32" i="12"/>
  <c r="P33" i="12"/>
  <c r="P39" i="12"/>
  <c r="P41" i="12"/>
  <c r="P35" i="12"/>
  <c r="P29" i="12"/>
  <c r="P38" i="12"/>
  <c r="P43" i="12"/>
  <c r="P34" i="12"/>
  <c r="P42" i="12"/>
  <c r="P30" i="12"/>
  <c r="P36" i="12"/>
  <c r="P31" i="12"/>
  <c r="P40" i="12"/>
  <c r="P37" i="12"/>
  <c r="U37" i="12" s="1"/>
  <c r="AA4" i="5"/>
  <c r="AD4" i="5"/>
  <c r="R41" i="5"/>
  <c r="R34" i="5"/>
  <c r="R31" i="5"/>
  <c r="R39" i="5"/>
  <c r="R29" i="5"/>
  <c r="R36" i="5"/>
  <c r="R30" i="5"/>
  <c r="R32" i="5"/>
  <c r="R35" i="5"/>
  <c r="K31" i="3"/>
  <c r="F53" i="9"/>
  <c r="F56" i="9"/>
  <c r="F44" i="9"/>
  <c r="F58" i="9"/>
  <c r="AA37" i="8"/>
  <c r="AA41" i="8"/>
  <c r="AA32" i="8"/>
  <c r="AA33" i="8"/>
  <c r="AA34" i="8"/>
  <c r="AA15" i="5"/>
  <c r="R32" i="3"/>
  <c r="R33" i="3"/>
  <c r="R37" i="3"/>
  <c r="K33" i="3"/>
  <c r="AA4" i="11"/>
  <c r="AD4" i="11" s="1"/>
  <c r="N81" i="6"/>
  <c r="AA15" i="11"/>
  <c r="K81" i="6"/>
  <c r="I11" i="15"/>
  <c r="K11" i="15"/>
  <c r="K44" i="12"/>
  <c r="H25" i="14"/>
  <c r="H5" i="15"/>
  <c r="H11" i="15"/>
  <c r="F24" i="10"/>
  <c r="K35" i="9"/>
  <c r="S10" i="8"/>
  <c r="P24" i="8"/>
  <c r="T8" i="8"/>
  <c r="P35" i="7"/>
  <c r="T10" i="7"/>
  <c r="V10" i="7"/>
  <c r="S10" i="7"/>
  <c r="U10" i="7"/>
  <c r="S6" i="7"/>
  <c r="W5" i="7"/>
  <c r="AA54" i="6"/>
  <c r="AE54" i="6" s="1"/>
  <c r="V31" i="6"/>
  <c r="T31" i="6"/>
  <c r="X31" i="6" s="1"/>
  <c r="W31" i="6"/>
  <c r="U31" i="6"/>
  <c r="V17" i="6"/>
  <c r="T17" i="6"/>
  <c r="U17" i="6"/>
  <c r="W9" i="6"/>
  <c r="U9" i="6"/>
  <c r="K35" i="6"/>
  <c r="T66" i="4"/>
  <c r="T73" i="4"/>
  <c r="W72" i="4"/>
  <c r="U72" i="4"/>
  <c r="V68" i="4"/>
  <c r="T68" i="4"/>
  <c r="U68" i="4"/>
  <c r="W67" i="4"/>
  <c r="U67" i="4"/>
  <c r="W58" i="4"/>
  <c r="P60" i="4"/>
  <c r="W48" i="4"/>
  <c r="U41" i="4"/>
  <c r="P36" i="4"/>
  <c r="V22" i="4"/>
  <c r="T22" i="4"/>
  <c r="W22" i="4"/>
  <c r="U22" i="4"/>
  <c r="X22" i="4" s="1"/>
  <c r="V17" i="4"/>
  <c r="V7" i="4"/>
  <c r="W6" i="4"/>
  <c r="U6" i="4"/>
  <c r="S4" i="4"/>
  <c r="U4" i="4"/>
  <c r="W4" i="4"/>
  <c r="AA22" i="1"/>
  <c r="AE22" i="1"/>
  <c r="AA6" i="1"/>
  <c r="AE6" i="1" s="1"/>
  <c r="W14" i="1"/>
  <c r="U14" i="1"/>
  <c r="P16" i="1"/>
  <c r="S14" i="1"/>
  <c r="V14" i="1"/>
  <c r="X14" i="1" s="1"/>
  <c r="V13" i="1"/>
  <c r="T13" i="1"/>
  <c r="S13" i="1"/>
  <c r="W13" i="1"/>
  <c r="W10" i="1"/>
  <c r="U10" i="1"/>
  <c r="S10" i="1"/>
  <c r="X10" i="1" s="1"/>
  <c r="V10" i="1"/>
  <c r="W6" i="1"/>
  <c r="U6" i="1"/>
  <c r="T5" i="1"/>
  <c r="V5" i="1"/>
  <c r="S5" i="1"/>
  <c r="X5" i="1" s="1"/>
  <c r="U5" i="1"/>
  <c r="T4" i="1"/>
  <c r="V4" i="1"/>
  <c r="S4" i="1"/>
  <c r="U4" i="1"/>
  <c r="X4" i="1" s="1"/>
  <c r="K16" i="1"/>
  <c r="F16" i="1"/>
  <c r="X10" i="7"/>
  <c r="T65" i="9"/>
  <c r="T66" i="9"/>
  <c r="U66" i="9"/>
  <c r="W66" i="9"/>
  <c r="S66" i="9"/>
  <c r="U67" i="9"/>
  <c r="T67" i="9"/>
  <c r="T66" i="7"/>
  <c r="S66" i="7"/>
  <c r="S71" i="9"/>
  <c r="T71" i="9"/>
  <c r="T21" i="6"/>
  <c r="X21" i="6" s="1"/>
  <c r="W21" i="6"/>
  <c r="U21" i="6"/>
  <c r="S21" i="6"/>
  <c r="V21" i="6"/>
  <c r="R22" i="1"/>
  <c r="R26" i="1"/>
  <c r="R21" i="1"/>
  <c r="R25" i="1"/>
  <c r="R28" i="1"/>
  <c r="R24" i="1"/>
  <c r="R23" i="1"/>
  <c r="R29" i="1"/>
  <c r="R27" i="1"/>
  <c r="V40" i="12"/>
  <c r="U40" i="12"/>
  <c r="T40" i="12"/>
  <c r="W40" i="12"/>
  <c r="X17" i="6"/>
  <c r="S15" i="1"/>
  <c r="U15" i="1"/>
  <c r="X15" i="1" s="1"/>
  <c r="T15" i="1"/>
  <c r="V15" i="1"/>
  <c r="W15" i="1"/>
  <c r="R16" i="1"/>
  <c r="T10" i="2"/>
  <c r="X10" i="2" s="1"/>
  <c r="W10" i="2"/>
  <c r="V10" i="2"/>
  <c r="U10" i="2"/>
  <c r="S10" i="2"/>
  <c r="V15" i="10"/>
  <c r="T15" i="10"/>
  <c r="W15" i="10"/>
  <c r="S15" i="10"/>
  <c r="V8" i="10"/>
  <c r="S8" i="10"/>
  <c r="U8" i="10"/>
  <c r="X8" i="10" s="1"/>
  <c r="W8" i="10"/>
  <c r="T8" i="10"/>
  <c r="V15" i="4"/>
  <c r="S15" i="4"/>
  <c r="X15" i="4"/>
  <c r="W15" i="4"/>
  <c r="T15" i="4"/>
  <c r="U15" i="4"/>
  <c r="W16" i="4"/>
  <c r="T16" i="4"/>
  <c r="X16" i="4"/>
  <c r="S16" i="4"/>
  <c r="V16" i="4"/>
  <c r="V5" i="4"/>
  <c r="S5" i="4"/>
  <c r="W5" i="4"/>
  <c r="T5" i="4"/>
  <c r="U5" i="4"/>
  <c r="R36" i="4"/>
  <c r="T32" i="4"/>
  <c r="U32" i="4"/>
  <c r="V32" i="4"/>
  <c r="W32" i="4"/>
  <c r="W11" i="4"/>
  <c r="T11" i="4"/>
  <c r="U11" i="4"/>
  <c r="V11" i="4"/>
  <c r="S11" i="4"/>
  <c r="S29" i="4"/>
  <c r="X29" i="4" s="1"/>
  <c r="W29" i="4"/>
  <c r="T29" i="4"/>
  <c r="U29" i="4"/>
  <c r="V29" i="4"/>
  <c r="U21" i="4"/>
  <c r="W21" i="4"/>
  <c r="T21" i="4"/>
  <c r="S21" i="4"/>
  <c r="V21" i="4"/>
  <c r="W10" i="12"/>
  <c r="S10" i="12"/>
  <c r="V10" i="12"/>
  <c r="U10" i="12"/>
  <c r="T10" i="12"/>
  <c r="U12" i="12"/>
  <c r="T12" i="12"/>
  <c r="W12" i="12"/>
  <c r="S12" i="12"/>
  <c r="V12" i="12"/>
  <c r="W6" i="12"/>
  <c r="S6" i="12"/>
  <c r="V6" i="12"/>
  <c r="U6" i="12"/>
  <c r="T6" i="12"/>
  <c r="U8" i="12"/>
  <c r="T8" i="12"/>
  <c r="W8" i="12"/>
  <c r="S8" i="12"/>
  <c r="V8" i="12"/>
  <c r="R41" i="12"/>
  <c r="R38" i="12"/>
  <c r="R31" i="12"/>
  <c r="R42" i="12"/>
  <c r="R35" i="12"/>
  <c r="R33" i="12"/>
  <c r="T33" i="12" s="1"/>
  <c r="R32" i="12"/>
  <c r="R29" i="12"/>
  <c r="R30" i="12"/>
  <c r="R36" i="12"/>
  <c r="R34" i="12"/>
  <c r="R43" i="12"/>
  <c r="R37" i="12"/>
  <c r="R39" i="12"/>
  <c r="W12" i="8"/>
  <c r="S12" i="8"/>
  <c r="X12" i="8"/>
  <c r="V12" i="8"/>
  <c r="U12" i="8"/>
  <c r="T12" i="8"/>
  <c r="W20" i="8"/>
  <c r="S20" i="8"/>
  <c r="V20" i="8"/>
  <c r="U20" i="8"/>
  <c r="T20" i="8"/>
  <c r="U11" i="8"/>
  <c r="T11" i="8"/>
  <c r="W11" i="8"/>
  <c r="S11" i="8"/>
  <c r="V11" i="8"/>
  <c r="X11" i="8" s="1"/>
  <c r="T5" i="8"/>
  <c r="W5" i="8"/>
  <c r="S5" i="8"/>
  <c r="V5" i="8"/>
  <c r="U5" i="8"/>
  <c r="V13" i="8"/>
  <c r="U13" i="8"/>
  <c r="T13" i="8"/>
  <c r="X13" i="8" s="1"/>
  <c r="W13" i="8"/>
  <c r="S13" i="8"/>
  <c r="W21" i="7"/>
  <c r="U21" i="7"/>
  <c r="S21" i="7"/>
  <c r="X21" i="7" s="1"/>
  <c r="V21" i="7"/>
  <c r="T21" i="7"/>
  <c r="W30" i="7"/>
  <c r="S30" i="7"/>
  <c r="X30" i="7" s="1"/>
  <c r="V30" i="7"/>
  <c r="U30" i="7"/>
  <c r="T30" i="7"/>
  <c r="U12" i="6"/>
  <c r="X12" i="6" s="1"/>
  <c r="S12" i="6"/>
  <c r="V12" i="6"/>
  <c r="W12" i="6"/>
  <c r="T12" i="6"/>
  <c r="W21" i="11"/>
  <c r="S21" i="11"/>
  <c r="V21" i="11"/>
  <c r="U21" i="11"/>
  <c r="T21" i="11"/>
  <c r="W9" i="2"/>
  <c r="V9" i="2"/>
  <c r="U9" i="2"/>
  <c r="S9" i="2"/>
  <c r="T9" i="2"/>
  <c r="T12" i="9"/>
  <c r="U12" i="9"/>
  <c r="X12" i="9" s="1"/>
  <c r="V12" i="9"/>
  <c r="S12" i="9"/>
  <c r="W12" i="9"/>
  <c r="U16" i="4"/>
  <c r="U32" i="3"/>
  <c r="T68" i="9"/>
  <c r="U68" i="9"/>
  <c r="V68" i="9"/>
  <c r="W68" i="9"/>
  <c r="S68" i="9"/>
  <c r="T14" i="2"/>
  <c r="W14" i="2"/>
  <c r="V14" i="2"/>
  <c r="U14" i="2"/>
  <c r="S14" i="2"/>
  <c r="S11" i="6"/>
  <c r="W11" i="6"/>
  <c r="T11" i="6"/>
  <c r="U11" i="6"/>
  <c r="V11" i="6"/>
  <c r="V26" i="6"/>
  <c r="V32" i="6"/>
  <c r="S32" i="6"/>
  <c r="X32" i="6" s="1"/>
  <c r="W32" i="6"/>
  <c r="T32" i="6"/>
  <c r="T9" i="6"/>
  <c r="V9" i="6"/>
  <c r="S9" i="6"/>
  <c r="S6" i="4"/>
  <c r="T6" i="4"/>
  <c r="W43" i="1"/>
  <c r="T43" i="1"/>
  <c r="X43" i="1" s="1"/>
  <c r="S43" i="1"/>
  <c r="U43" i="1"/>
  <c r="U19" i="9"/>
  <c r="S19" i="9"/>
  <c r="W19" i="9"/>
  <c r="T19" i="9"/>
  <c r="V19" i="9"/>
  <c r="S29" i="9"/>
  <c r="W29" i="9"/>
  <c r="U29" i="9"/>
  <c r="T29" i="9"/>
  <c r="V29" i="9"/>
  <c r="U14" i="8"/>
  <c r="T14" i="8"/>
  <c r="W14" i="8"/>
  <c r="S14" i="8"/>
  <c r="X14" i="8" s="1"/>
  <c r="V14" i="8"/>
  <c r="S7" i="2"/>
  <c r="W7" i="2"/>
  <c r="U32" i="6"/>
  <c r="W33" i="3"/>
  <c r="V33" i="3"/>
  <c r="U78" i="9"/>
  <c r="V78" i="9"/>
  <c r="S78" i="9"/>
  <c r="X78" i="9" s="1"/>
  <c r="W78" i="9"/>
  <c r="T78" i="9"/>
  <c r="T76" i="9"/>
  <c r="W76" i="9"/>
  <c r="S76" i="9"/>
  <c r="U76" i="9"/>
  <c r="S73" i="9"/>
  <c r="V73" i="9"/>
  <c r="T73" i="9"/>
  <c r="U73" i="9"/>
  <c r="U75" i="9"/>
  <c r="W75" i="9"/>
  <c r="S75" i="9"/>
  <c r="T75" i="9"/>
  <c r="V75" i="9"/>
  <c r="W76" i="7"/>
  <c r="S76" i="7"/>
  <c r="T32" i="8"/>
  <c r="S32" i="8"/>
  <c r="V32" i="8"/>
  <c r="U32" i="8"/>
  <c r="W42" i="8"/>
  <c r="S42" i="8"/>
  <c r="V42" i="8"/>
  <c r="U42" i="8"/>
  <c r="V6" i="7"/>
  <c r="T6" i="7"/>
  <c r="W6" i="7"/>
  <c r="U28" i="7"/>
  <c r="T28" i="7"/>
  <c r="W28" i="7"/>
  <c r="V28" i="7"/>
  <c r="T16" i="9"/>
  <c r="V16" i="9"/>
  <c r="S16" i="9"/>
  <c r="X16" i="9" s="1"/>
  <c r="U16" i="9"/>
  <c r="W16" i="9"/>
  <c r="U7" i="9"/>
  <c r="V7" i="9"/>
  <c r="X7" i="9" s="1"/>
  <c r="S7" i="9"/>
  <c r="W7" i="9"/>
  <c r="T7" i="9"/>
  <c r="U31" i="9"/>
  <c r="S31" i="9"/>
  <c r="W31" i="9"/>
  <c r="T31" i="9"/>
  <c r="V26" i="9"/>
  <c r="T26" i="9"/>
  <c r="S26" i="9"/>
  <c r="U26" i="9"/>
  <c r="W26" i="9"/>
  <c r="V27" i="9"/>
  <c r="S21" i="3"/>
  <c r="W21" i="3"/>
  <c r="V21" i="3"/>
  <c r="U21" i="3"/>
  <c r="V19" i="3"/>
  <c r="W19" i="3"/>
  <c r="U19" i="3"/>
  <c r="T19" i="3"/>
  <c r="V16" i="3"/>
  <c r="U16" i="3"/>
  <c r="T16" i="3"/>
  <c r="S16" i="3"/>
  <c r="S22" i="5"/>
  <c r="W22" i="5"/>
  <c r="T22" i="5"/>
  <c r="U22" i="5"/>
  <c r="V22" i="5"/>
  <c r="S23" i="6"/>
  <c r="V23" i="6"/>
  <c r="W23" i="6"/>
  <c r="T23" i="6"/>
  <c r="X23" i="6" s="1"/>
  <c r="U23" i="6"/>
  <c r="T36" i="1"/>
  <c r="S36" i="1"/>
  <c r="U36" i="1"/>
  <c r="V36" i="1"/>
  <c r="W8" i="2"/>
  <c r="V8" i="2"/>
  <c r="U8" i="2"/>
  <c r="T8" i="2"/>
  <c r="X8" i="2" s="1"/>
  <c r="S8" i="2"/>
  <c r="W36" i="1"/>
  <c r="S19" i="3"/>
  <c r="V6" i="4"/>
  <c r="X6" i="4" s="1"/>
  <c r="S26" i="6"/>
  <c r="V31" i="9"/>
  <c r="V77" i="9"/>
  <c r="S77" i="9"/>
  <c r="W77" i="9"/>
  <c r="T77" i="9"/>
  <c r="U77" i="9"/>
  <c r="V74" i="9"/>
  <c r="W74" i="9"/>
  <c r="S74" i="9"/>
  <c r="X74" i="9"/>
  <c r="T74" i="9"/>
  <c r="U74" i="9"/>
  <c r="U79" i="9"/>
  <c r="W79" i="9"/>
  <c r="T72" i="9"/>
  <c r="V72" i="9"/>
  <c r="W72" i="9"/>
  <c r="S72" i="9"/>
  <c r="U72" i="9"/>
  <c r="S47" i="4"/>
  <c r="U45" i="4"/>
  <c r="V45" i="4"/>
  <c r="S45" i="4"/>
  <c r="W45" i="4"/>
  <c r="V72" i="4"/>
  <c r="T8" i="9"/>
  <c r="U8" i="9"/>
  <c r="V8" i="9"/>
  <c r="S8" i="9"/>
  <c r="W8" i="9"/>
  <c r="V14" i="3"/>
  <c r="U14" i="3"/>
  <c r="T14" i="3"/>
  <c r="S14" i="3"/>
  <c r="S19" i="6"/>
  <c r="W19" i="6"/>
  <c r="T19" i="6"/>
  <c r="U19" i="6"/>
  <c r="V19" i="6"/>
  <c r="U19" i="11"/>
  <c r="W19" i="11"/>
  <c r="S19" i="11"/>
  <c r="V19" i="11"/>
  <c r="T19" i="11"/>
  <c r="V12" i="1"/>
  <c r="W12" i="1"/>
  <c r="T12" i="1"/>
  <c r="S12" i="1"/>
  <c r="X12" i="1" s="1"/>
  <c r="AG12" i="1" s="1"/>
  <c r="V9" i="1"/>
  <c r="W9" i="1"/>
  <c r="S9" i="1"/>
  <c r="X9" i="1" s="1"/>
  <c r="T9" i="1"/>
  <c r="T7" i="1"/>
  <c r="U7" i="1"/>
  <c r="V7" i="1"/>
  <c r="R6" i="2"/>
  <c r="R16" i="2"/>
  <c r="R13" i="2"/>
  <c r="R18" i="2"/>
  <c r="R11" i="2"/>
  <c r="R22" i="2"/>
  <c r="R19" i="2"/>
  <c r="R20" i="2"/>
  <c r="R23" i="2"/>
  <c r="R15" i="2"/>
  <c r="R5" i="2"/>
  <c r="R12" i="2"/>
  <c r="W12" i="2" s="1"/>
  <c r="R21" i="2"/>
  <c r="Q26" i="2"/>
  <c r="R29" i="2" s="1"/>
  <c r="R4" i="2"/>
  <c r="R17" i="2"/>
  <c r="R22" i="11"/>
  <c r="R20" i="11"/>
  <c r="R12" i="11"/>
  <c r="R8" i="11"/>
  <c r="R18" i="11"/>
  <c r="R11" i="11"/>
  <c r="R10" i="11"/>
  <c r="R5" i="11"/>
  <c r="R6" i="11"/>
  <c r="V6" i="11" s="1"/>
  <c r="R4" i="11"/>
  <c r="R16" i="11"/>
  <c r="R9" i="11"/>
  <c r="R7" i="11"/>
  <c r="R23" i="11" s="1"/>
  <c r="R13" i="11"/>
  <c r="R17" i="11"/>
  <c r="Q25" i="11"/>
  <c r="R37" i="11" s="1"/>
  <c r="R15" i="11"/>
  <c r="R6" i="6"/>
  <c r="R22" i="6"/>
  <c r="W22" i="6" s="1"/>
  <c r="R27" i="6"/>
  <c r="R8" i="6"/>
  <c r="R34" i="6"/>
  <c r="R20" i="6"/>
  <c r="R30" i="6"/>
  <c r="R29" i="6"/>
  <c r="R25" i="6"/>
  <c r="R10" i="6"/>
  <c r="Q37" i="6"/>
  <c r="R28" i="6"/>
  <c r="R33" i="6"/>
  <c r="R7" i="6"/>
  <c r="V7" i="6" s="1"/>
  <c r="R5" i="6"/>
  <c r="R24" i="6"/>
  <c r="R13" i="6"/>
  <c r="U13" i="6" s="1"/>
  <c r="R16" i="6"/>
  <c r="U16" i="6" s="1"/>
  <c r="R18" i="6"/>
  <c r="R4" i="6"/>
  <c r="R14" i="6"/>
  <c r="Q62" i="6"/>
  <c r="R15" i="6"/>
  <c r="R35" i="6" s="1"/>
  <c r="S7" i="1"/>
  <c r="W33" i="8"/>
  <c r="S33" i="8"/>
  <c r="V33" i="8"/>
  <c r="U33" i="8"/>
  <c r="T33" i="8"/>
  <c r="U40" i="8"/>
  <c r="T40" i="8"/>
  <c r="W40" i="8"/>
  <c r="S40" i="8"/>
  <c r="X40" i="8" s="1"/>
  <c r="V40" i="8"/>
  <c r="T37" i="8"/>
  <c r="W37" i="8"/>
  <c r="S37" i="8"/>
  <c r="X37" i="8" s="1"/>
  <c r="V37" i="8"/>
  <c r="U37" i="8"/>
  <c r="W29" i="8"/>
  <c r="S29" i="8"/>
  <c r="U29" i="8"/>
  <c r="W34" i="7"/>
  <c r="X34" i="7" s="1"/>
  <c r="S34" i="7"/>
  <c r="V34" i="7"/>
  <c r="U34" i="7"/>
  <c r="T34" i="7"/>
  <c r="W8" i="7"/>
  <c r="S8" i="7"/>
  <c r="V8" i="7"/>
  <c r="U8" i="7"/>
  <c r="S17" i="9"/>
  <c r="W17" i="9"/>
  <c r="U17" i="9"/>
  <c r="V17" i="9"/>
  <c r="T17" i="9"/>
  <c r="U15" i="9"/>
  <c r="S15" i="9"/>
  <c r="W15" i="9"/>
  <c r="T15" i="9"/>
  <c r="V15" i="9"/>
  <c r="T20" i="9"/>
  <c r="V20" i="9"/>
  <c r="W20" i="9"/>
  <c r="S20" i="9"/>
  <c r="U20" i="9"/>
  <c r="V22" i="9"/>
  <c r="T22" i="9"/>
  <c r="X22" i="9" s="1"/>
  <c r="U22" i="9"/>
  <c r="W22" i="9"/>
  <c r="S22" i="9"/>
  <c r="T24" i="9"/>
  <c r="X24" i="9" s="1"/>
  <c r="V24" i="9"/>
  <c r="S24" i="9"/>
  <c r="U24" i="9"/>
  <c r="W24" i="9"/>
  <c r="W18" i="10"/>
  <c r="S18" i="10"/>
  <c r="U18" i="10"/>
  <c r="V18" i="10"/>
  <c r="X18" i="10" s="1"/>
  <c r="T18" i="10"/>
  <c r="S14" i="10"/>
  <c r="U14" i="10"/>
  <c r="V14" i="10"/>
  <c r="T14" i="10"/>
  <c r="V23" i="10"/>
  <c r="T23" i="10"/>
  <c r="W23" i="10"/>
  <c r="U23" i="10"/>
  <c r="U20" i="10"/>
  <c r="W20" i="10"/>
  <c r="S20" i="10"/>
  <c r="V20" i="10"/>
  <c r="T20" i="10"/>
  <c r="X20" i="10" s="1"/>
  <c r="U6" i="10"/>
  <c r="W6" i="10"/>
  <c r="V6" i="10"/>
  <c r="T6" i="10"/>
  <c r="S6" i="10"/>
  <c r="S8" i="8"/>
  <c r="W8" i="8"/>
  <c r="U8" i="8"/>
  <c r="T5" i="12"/>
  <c r="W5" i="12"/>
  <c r="S5" i="12"/>
  <c r="V5" i="12"/>
  <c r="U5" i="12"/>
  <c r="U20" i="12"/>
  <c r="T20" i="12"/>
  <c r="W20" i="12"/>
  <c r="S20" i="12"/>
  <c r="V20" i="12"/>
  <c r="V15" i="12"/>
  <c r="U15" i="12"/>
  <c r="T15" i="12"/>
  <c r="W15" i="12"/>
  <c r="S15" i="12"/>
  <c r="V21" i="8"/>
  <c r="U21" i="8"/>
  <c r="T21" i="8"/>
  <c r="W21" i="8"/>
  <c r="U18" i="8"/>
  <c r="T18" i="8"/>
  <c r="W18" i="8"/>
  <c r="S18" i="8"/>
  <c r="V18" i="8"/>
  <c r="U4" i="8"/>
  <c r="T4" i="8"/>
  <c r="W4" i="8"/>
  <c r="S4" i="8"/>
  <c r="U22" i="8"/>
  <c r="T22" i="8"/>
  <c r="W22" i="8"/>
  <c r="S22" i="8"/>
  <c r="V22" i="8"/>
  <c r="T7" i="8"/>
  <c r="W7" i="8"/>
  <c r="V7" i="8"/>
  <c r="S7" i="8"/>
  <c r="T7" i="7"/>
  <c r="W7" i="7"/>
  <c r="S7" i="7"/>
  <c r="V7" i="7"/>
  <c r="U7" i="7"/>
  <c r="V14" i="7"/>
  <c r="S14" i="7"/>
  <c r="U14" i="7"/>
  <c r="T14" i="7"/>
  <c r="X14" i="7" s="1"/>
  <c r="W14" i="7"/>
  <c r="U9" i="7"/>
  <c r="T9" i="7"/>
  <c r="W9" i="7"/>
  <c r="S9" i="7"/>
  <c r="V9" i="7"/>
  <c r="V66" i="4"/>
  <c r="V19" i="12"/>
  <c r="U19" i="12"/>
  <c r="T19" i="12"/>
  <c r="S19" i="12"/>
  <c r="W19" i="12"/>
  <c r="S13" i="9"/>
  <c r="W13" i="9"/>
  <c r="T13" i="9"/>
  <c r="U13" i="9"/>
  <c r="V13" i="9"/>
  <c r="U11" i="9"/>
  <c r="V11" i="9"/>
  <c r="S11" i="9"/>
  <c r="X11" i="9" s="1"/>
  <c r="W11" i="9"/>
  <c r="T11" i="9"/>
  <c r="S5" i="9"/>
  <c r="W5" i="9"/>
  <c r="T5" i="9"/>
  <c r="U5" i="9"/>
  <c r="V5" i="9"/>
  <c r="S48" i="4"/>
  <c r="V11" i="7"/>
  <c r="R25" i="9"/>
  <c r="V6" i="1"/>
  <c r="S8" i="1"/>
  <c r="T11" i="1"/>
  <c r="T8" i="1"/>
  <c r="S38" i="1"/>
  <c r="S42" i="1"/>
  <c r="T42" i="1"/>
  <c r="W38" i="1"/>
  <c r="V37" i="1"/>
  <c r="V8" i="3"/>
  <c r="T11" i="3"/>
  <c r="S15" i="3"/>
  <c r="T17" i="3"/>
  <c r="T18" i="3"/>
  <c r="T20" i="3"/>
  <c r="U23" i="3"/>
  <c r="V17" i="3"/>
  <c r="W35" i="4"/>
  <c r="S35" i="4"/>
  <c r="T34" i="4"/>
  <c r="U33" i="4"/>
  <c r="W31" i="4"/>
  <c r="T30" i="4"/>
  <c r="V28" i="4"/>
  <c r="W27" i="4"/>
  <c r="S27" i="4"/>
  <c r="T26" i="4"/>
  <c r="U25" i="4"/>
  <c r="V24" i="4"/>
  <c r="W23" i="4"/>
  <c r="S23" i="4"/>
  <c r="W20" i="4"/>
  <c r="S20" i="4"/>
  <c r="T19" i="4"/>
  <c r="U18" i="4"/>
  <c r="U17" i="4"/>
  <c r="U14" i="4"/>
  <c r="V13" i="4"/>
  <c r="W12" i="4"/>
  <c r="S12" i="4"/>
  <c r="T10" i="4"/>
  <c r="U9" i="4"/>
  <c r="V8" i="4"/>
  <c r="W7" i="4"/>
  <c r="V57" i="4"/>
  <c r="W56" i="4"/>
  <c r="T52" i="4"/>
  <c r="U51" i="4"/>
  <c r="V50" i="4"/>
  <c r="V48" i="4"/>
  <c r="T42" i="4"/>
  <c r="W82" i="4"/>
  <c r="V79" i="4"/>
  <c r="W78" i="4"/>
  <c r="T77" i="4"/>
  <c r="U76" i="4"/>
  <c r="V75" i="4"/>
  <c r="V70" i="4"/>
  <c r="W69" i="4"/>
  <c r="W66" i="4"/>
  <c r="T8" i="7"/>
  <c r="T41" i="8"/>
  <c r="W41" i="8"/>
  <c r="S41" i="8"/>
  <c r="V41" i="8"/>
  <c r="U41" i="8"/>
  <c r="V43" i="8"/>
  <c r="W43" i="8"/>
  <c r="U43" i="8"/>
  <c r="T43" i="8"/>
  <c r="S43" i="8"/>
  <c r="U31" i="8"/>
  <c r="T31" i="8"/>
  <c r="W31" i="8"/>
  <c r="S31" i="8"/>
  <c r="V31" i="8"/>
  <c r="V35" i="8"/>
  <c r="U35" i="8"/>
  <c r="T35" i="8"/>
  <c r="S35" i="8"/>
  <c r="U32" i="7"/>
  <c r="T32" i="7"/>
  <c r="W32" i="7"/>
  <c r="S32" i="7"/>
  <c r="V32" i="7"/>
  <c r="T32" i="9"/>
  <c r="V32" i="9"/>
  <c r="S32" i="9"/>
  <c r="X32" i="9" s="1"/>
  <c r="U32" i="9"/>
  <c r="W32" i="9"/>
  <c r="T28" i="9"/>
  <c r="V28" i="9"/>
  <c r="W28" i="9"/>
  <c r="S28" i="9"/>
  <c r="U28" i="9"/>
  <c r="V14" i="9"/>
  <c r="S14" i="9"/>
  <c r="X14" i="9" s="1"/>
  <c r="T14" i="9"/>
  <c r="U14" i="9"/>
  <c r="W14" i="9"/>
  <c r="S9" i="9"/>
  <c r="W9" i="9"/>
  <c r="T9" i="9"/>
  <c r="U9" i="9"/>
  <c r="V9" i="9"/>
  <c r="T21" i="5"/>
  <c r="U21" i="5"/>
  <c r="V21" i="5"/>
  <c r="V19" i="10"/>
  <c r="T19" i="10"/>
  <c r="U19" i="10"/>
  <c r="S19" i="10"/>
  <c r="W19" i="10"/>
  <c r="U16" i="10"/>
  <c r="W16" i="10"/>
  <c r="S16" i="10"/>
  <c r="T16" i="10"/>
  <c r="V16" i="10"/>
  <c r="W9" i="10"/>
  <c r="U9" i="10"/>
  <c r="T9" i="10"/>
  <c r="S9" i="10"/>
  <c r="V9" i="10"/>
  <c r="T9" i="12"/>
  <c r="W9" i="12"/>
  <c r="S9" i="12"/>
  <c r="V9" i="12"/>
  <c r="U9" i="12"/>
  <c r="X9" i="12" s="1"/>
  <c r="V11" i="12"/>
  <c r="U11" i="12"/>
  <c r="T11" i="12"/>
  <c r="W11" i="12"/>
  <c r="X11" i="12" s="1"/>
  <c r="AG11" i="12" s="1"/>
  <c r="S11" i="12"/>
  <c r="V7" i="12"/>
  <c r="U7" i="12"/>
  <c r="T7" i="12"/>
  <c r="W7" i="12"/>
  <c r="S7" i="12"/>
  <c r="V6" i="8"/>
  <c r="S6" i="8"/>
  <c r="X6" i="8"/>
  <c r="U6" i="8"/>
  <c r="T6" i="8"/>
  <c r="W6" i="8"/>
  <c r="T23" i="8"/>
  <c r="W23" i="8"/>
  <c r="S23" i="8"/>
  <c r="X23" i="8" s="1"/>
  <c r="V23" i="8"/>
  <c r="U23" i="8"/>
  <c r="T19" i="8"/>
  <c r="W19" i="8"/>
  <c r="S19" i="8"/>
  <c r="V19" i="8"/>
  <c r="U19" i="8"/>
  <c r="V23" i="7"/>
  <c r="U23" i="7"/>
  <c r="T23" i="7"/>
  <c r="S23" i="7"/>
  <c r="W18" i="7"/>
  <c r="S18" i="7"/>
  <c r="V18" i="7"/>
  <c r="U18" i="7"/>
  <c r="T18" i="7"/>
  <c r="W26" i="7"/>
  <c r="S26" i="7"/>
  <c r="V26" i="7"/>
  <c r="U26" i="7"/>
  <c r="T26" i="7"/>
  <c r="W14" i="12"/>
  <c r="S14" i="12"/>
  <c r="V14" i="12"/>
  <c r="U14" i="12"/>
  <c r="T14" i="12"/>
  <c r="S58" i="4"/>
  <c r="V8" i="8"/>
  <c r="X8" i="8" s="1"/>
  <c r="W11" i="1"/>
  <c r="W8" i="1"/>
  <c r="W16" i="1" s="1"/>
  <c r="S35" i="1"/>
  <c r="U38" i="1"/>
  <c r="U37" i="1"/>
  <c r="U35" i="1"/>
  <c r="V38" i="1"/>
  <c r="S8" i="3"/>
  <c r="W8" i="3"/>
  <c r="U11" i="3"/>
  <c r="T15" i="3"/>
  <c r="U17" i="3"/>
  <c r="U18" i="3"/>
  <c r="U20" i="3"/>
  <c r="W23" i="3"/>
  <c r="V20" i="3"/>
  <c r="V15" i="3"/>
  <c r="V35" i="4"/>
  <c r="W34" i="4"/>
  <c r="S34" i="4"/>
  <c r="T33" i="4"/>
  <c r="V31" i="4"/>
  <c r="W30" i="4"/>
  <c r="S30" i="4"/>
  <c r="U28" i="4"/>
  <c r="V27" i="4"/>
  <c r="W26" i="4"/>
  <c r="X26" i="4" s="1"/>
  <c r="S26" i="4"/>
  <c r="T25" i="4"/>
  <c r="U24" i="4"/>
  <c r="V23" i="4"/>
  <c r="V20" i="4"/>
  <c r="W19" i="4"/>
  <c r="S19" i="4"/>
  <c r="T18" i="4"/>
  <c r="S17" i="4"/>
  <c r="X17" i="4" s="1"/>
  <c r="T14" i="4"/>
  <c r="U13" i="4"/>
  <c r="V12" i="4"/>
  <c r="W10" i="4"/>
  <c r="S10" i="4"/>
  <c r="T9" i="4"/>
  <c r="U8" i="4"/>
  <c r="U7" i="4"/>
  <c r="V58" i="4"/>
  <c r="U57" i="4"/>
  <c r="U56" i="4"/>
  <c r="W52" i="4"/>
  <c r="S52" i="4"/>
  <c r="T51" i="4"/>
  <c r="U50" i="4"/>
  <c r="W42" i="4"/>
  <c r="S42" i="4"/>
  <c r="V82" i="4"/>
  <c r="U79" i="4"/>
  <c r="V78" i="4"/>
  <c r="W77" i="4"/>
  <c r="T76" i="4"/>
  <c r="U75" i="4"/>
  <c r="V74" i="4"/>
  <c r="U70" i="4"/>
  <c r="V69" i="4"/>
  <c r="V4" i="8"/>
  <c r="W35" i="8"/>
  <c r="U36" i="8"/>
  <c r="X36" i="8" s="1"/>
  <c r="T36" i="8"/>
  <c r="W36" i="8"/>
  <c r="S36" i="8"/>
  <c r="V36" i="8"/>
  <c r="V39" i="8"/>
  <c r="U39" i="8"/>
  <c r="T39" i="8"/>
  <c r="X39" i="8" s="1"/>
  <c r="W39" i="8"/>
  <c r="V30" i="8"/>
  <c r="U30" i="8"/>
  <c r="T30" i="8"/>
  <c r="W30" i="8"/>
  <c r="S30" i="8"/>
  <c r="W38" i="8"/>
  <c r="S38" i="8"/>
  <c r="V38" i="8"/>
  <c r="U38" i="8"/>
  <c r="T38" i="8"/>
  <c r="T33" i="7"/>
  <c r="W33" i="7"/>
  <c r="S33" i="7"/>
  <c r="V33" i="7"/>
  <c r="U4" i="9"/>
  <c r="W4" i="9"/>
  <c r="S4" i="9"/>
  <c r="V4" i="9"/>
  <c r="T4" i="9"/>
  <c r="U23" i="9"/>
  <c r="S23" i="9"/>
  <c r="W23" i="9"/>
  <c r="T23" i="9"/>
  <c r="V23" i="9"/>
  <c r="V34" i="9"/>
  <c r="T34" i="9"/>
  <c r="S34" i="9"/>
  <c r="U34" i="9"/>
  <c r="W34" i="9"/>
  <c r="V6" i="9"/>
  <c r="V35" i="9" s="1"/>
  <c r="S6" i="9"/>
  <c r="W6" i="9"/>
  <c r="T6" i="9"/>
  <c r="U6" i="9"/>
  <c r="V30" i="9"/>
  <c r="T30" i="9"/>
  <c r="U30" i="9"/>
  <c r="W30" i="9"/>
  <c r="S30" i="9"/>
  <c r="X30" i="9" s="1"/>
  <c r="V18" i="9"/>
  <c r="T18" i="9"/>
  <c r="S18" i="9"/>
  <c r="U18" i="9"/>
  <c r="T17" i="5"/>
  <c r="U17" i="5"/>
  <c r="V17" i="5"/>
  <c r="W14" i="5"/>
  <c r="T14" i="5"/>
  <c r="U14" i="5"/>
  <c r="U9" i="5"/>
  <c r="S9" i="5"/>
  <c r="V9" i="5"/>
  <c r="T9" i="5"/>
  <c r="W9" i="5"/>
  <c r="U16" i="5"/>
  <c r="V16" i="5"/>
  <c r="S16" i="5"/>
  <c r="W16" i="5"/>
  <c r="T7" i="10"/>
  <c r="X7" i="10" s="1"/>
  <c r="W7" i="10"/>
  <c r="V7" i="10"/>
  <c r="U7" i="10"/>
  <c r="S7" i="10"/>
  <c r="T21" i="12"/>
  <c r="W21" i="12"/>
  <c r="S21" i="12"/>
  <c r="V21" i="12"/>
  <c r="X21" i="12" s="1"/>
  <c r="U21" i="12"/>
  <c r="T17" i="12"/>
  <c r="W17" i="12"/>
  <c r="S17" i="12"/>
  <c r="X17" i="12" s="1"/>
  <c r="V17" i="12"/>
  <c r="U17" i="12"/>
  <c r="U16" i="12"/>
  <c r="T16" i="12"/>
  <c r="W16" i="12"/>
  <c r="S16" i="12"/>
  <c r="V16" i="12"/>
  <c r="V17" i="8"/>
  <c r="U17" i="8"/>
  <c r="T17" i="8"/>
  <c r="S17" i="8"/>
  <c r="X17" i="8" s="1"/>
  <c r="T9" i="8"/>
  <c r="W9" i="8"/>
  <c r="S9" i="8"/>
  <c r="V9" i="8"/>
  <c r="U9" i="8"/>
  <c r="T15" i="8"/>
  <c r="W15" i="8"/>
  <c r="S15" i="8"/>
  <c r="X15" i="8"/>
  <c r="V15" i="8"/>
  <c r="U15" i="8"/>
  <c r="T10" i="8"/>
  <c r="X10" i="8" s="1"/>
  <c r="V10" i="8"/>
  <c r="W16" i="8"/>
  <c r="S16" i="8"/>
  <c r="V16" i="8"/>
  <c r="U16" i="8"/>
  <c r="T16" i="8"/>
  <c r="V31" i="7"/>
  <c r="U31" i="7"/>
  <c r="T31" i="7"/>
  <c r="W31" i="7"/>
  <c r="S31" i="7"/>
  <c r="U19" i="7"/>
  <c r="T19" i="7"/>
  <c r="X19" i="7"/>
  <c r="W19" i="7"/>
  <c r="V19" i="7"/>
  <c r="S19" i="7"/>
  <c r="T13" i="12"/>
  <c r="W13" i="12"/>
  <c r="S13" i="12"/>
  <c r="X13" i="12" s="1"/>
  <c r="V13" i="12"/>
  <c r="U13" i="12"/>
  <c r="W41" i="4"/>
  <c r="S21" i="9"/>
  <c r="W21" i="9"/>
  <c r="U21" i="9"/>
  <c r="T21" i="9"/>
  <c r="V21" i="9"/>
  <c r="S33" i="9"/>
  <c r="W33" i="9"/>
  <c r="X33" i="9" s="1"/>
  <c r="U33" i="9"/>
  <c r="V33" i="9"/>
  <c r="T33" i="9"/>
  <c r="V10" i="9"/>
  <c r="S10" i="9"/>
  <c r="W10" i="9"/>
  <c r="T10" i="9"/>
  <c r="S11" i="1"/>
  <c r="W17" i="3"/>
  <c r="S23" i="3"/>
  <c r="W33" i="4"/>
  <c r="W25" i="4"/>
  <c r="W18" i="4"/>
  <c r="W14" i="4"/>
  <c r="W9" i="4"/>
  <c r="T56" i="4"/>
  <c r="W51" i="4"/>
  <c r="W76" i="4"/>
  <c r="W21" i="5"/>
  <c r="U7" i="8"/>
  <c r="U24" i="8" s="1"/>
  <c r="S21" i="8"/>
  <c r="X21" i="8" s="1"/>
  <c r="S39" i="8"/>
  <c r="U10" i="9"/>
  <c r="S23" i="10"/>
  <c r="F33" i="11"/>
  <c r="F30" i="11"/>
  <c r="F34" i="11"/>
  <c r="F41" i="11"/>
  <c r="F35" i="11"/>
  <c r="F42" i="11"/>
  <c r="F38" i="11"/>
  <c r="F28" i="11"/>
  <c r="F37" i="11"/>
  <c r="F43" i="11" s="1"/>
  <c r="F31" i="11"/>
  <c r="F29" i="11"/>
  <c r="F44" i="3"/>
  <c r="F30" i="1"/>
  <c r="F46" i="1"/>
  <c r="F39" i="11"/>
  <c r="F36" i="2"/>
  <c r="F39" i="2"/>
  <c r="F34" i="2"/>
  <c r="F30" i="2"/>
  <c r="F32" i="2"/>
  <c r="F33" i="2"/>
  <c r="F29" i="2"/>
  <c r="F35" i="2"/>
  <c r="F40" i="2"/>
  <c r="F31" i="2"/>
  <c r="F38" i="2"/>
  <c r="F19" i="8"/>
  <c r="F24" i="2"/>
  <c r="F40" i="11"/>
  <c r="F44" i="5"/>
  <c r="F55" i="9"/>
  <c r="F59" i="9"/>
  <c r="F50" i="9"/>
  <c r="F40" i="9"/>
  <c r="F60" i="9" s="1"/>
  <c r="F43" i="9"/>
  <c r="F52" i="9"/>
  <c r="F57" i="9"/>
  <c r="F46" i="9"/>
  <c r="F47" i="9"/>
  <c r="F54" i="9"/>
  <c r="F41" i="9"/>
  <c r="F48" i="9"/>
  <c r="F51" i="9"/>
  <c r="F42" i="9"/>
  <c r="F45" i="9"/>
  <c r="F49" i="9"/>
  <c r="F47" i="7"/>
  <c r="F50" i="7"/>
  <c r="F49" i="7"/>
  <c r="F51" i="7"/>
  <c r="F53" i="7"/>
  <c r="F44" i="7"/>
  <c r="F57" i="7"/>
  <c r="F43" i="7"/>
  <c r="F45" i="7"/>
  <c r="F54" i="7"/>
  <c r="F46" i="7"/>
  <c r="F40" i="7"/>
  <c r="F41" i="7"/>
  <c r="F55" i="7"/>
  <c r="F56" i="7"/>
  <c r="F42" i="7"/>
  <c r="F26" i="8"/>
  <c r="F42" i="8" s="1"/>
  <c r="F20" i="8"/>
  <c r="F17" i="8"/>
  <c r="F9" i="8"/>
  <c r="F10" i="8"/>
  <c r="F8" i="8"/>
  <c r="F5" i="8"/>
  <c r="F7" i="8"/>
  <c r="F13" i="8"/>
  <c r="F12" i="8"/>
  <c r="F16" i="8"/>
  <c r="F23" i="8"/>
  <c r="F4" i="8"/>
  <c r="F11" i="8"/>
  <c r="F15" i="8"/>
  <c r="F21" i="8"/>
  <c r="F22" i="8"/>
  <c r="F18" i="8"/>
  <c r="F32" i="11"/>
  <c r="F18" i="5"/>
  <c r="F13" i="5"/>
  <c r="F28" i="6"/>
  <c r="F27" i="6"/>
  <c r="F21" i="6"/>
  <c r="F20" i="6"/>
  <c r="F19" i="6"/>
  <c r="F17" i="6"/>
  <c r="F12" i="6"/>
  <c r="F6" i="6"/>
  <c r="F79" i="7"/>
  <c r="F76" i="7"/>
  <c r="F69" i="7"/>
  <c r="F34" i="10"/>
  <c r="F44" i="10" s="1"/>
  <c r="F46" i="10" s="1"/>
  <c r="F24" i="6"/>
  <c r="F22" i="6"/>
  <c r="F16" i="6"/>
  <c r="F14" i="6"/>
  <c r="F13" i="6"/>
  <c r="F44" i="12"/>
  <c r="F44" i="4"/>
  <c r="F53" i="4"/>
  <c r="F47" i="4"/>
  <c r="F36" i="4"/>
  <c r="X9" i="9"/>
  <c r="X17" i="3"/>
  <c r="S5" i="6"/>
  <c r="W5" i="6"/>
  <c r="T5" i="6"/>
  <c r="U5" i="6"/>
  <c r="V5" i="6"/>
  <c r="W27" i="6"/>
  <c r="V27" i="6"/>
  <c r="W5" i="11"/>
  <c r="S5" i="11"/>
  <c r="X5" i="11" s="1"/>
  <c r="U5" i="11"/>
  <c r="V5" i="11"/>
  <c r="T5" i="11"/>
  <c r="X73" i="9"/>
  <c r="T37" i="12"/>
  <c r="W37" i="12"/>
  <c r="S37" i="12"/>
  <c r="V37" i="12"/>
  <c r="U41" i="12"/>
  <c r="T41" i="12"/>
  <c r="W41" i="12"/>
  <c r="S41" i="12"/>
  <c r="V41" i="12"/>
  <c r="R30" i="1"/>
  <c r="X9" i="5"/>
  <c r="X21" i="9"/>
  <c r="X38" i="8"/>
  <c r="X26" i="7"/>
  <c r="X23" i="7"/>
  <c r="X7" i="12"/>
  <c r="X48" i="4"/>
  <c r="X17" i="9"/>
  <c r="W4" i="6"/>
  <c r="S4" i="6"/>
  <c r="V4" i="6"/>
  <c r="U4" i="6"/>
  <c r="T4" i="6"/>
  <c r="T28" i="6"/>
  <c r="U28" i="6"/>
  <c r="S28" i="6"/>
  <c r="X28" i="6" s="1"/>
  <c r="V28" i="6"/>
  <c r="W28" i="6"/>
  <c r="W29" i="6"/>
  <c r="V29" i="6"/>
  <c r="U29" i="6"/>
  <c r="S29" i="6"/>
  <c r="T29" i="6"/>
  <c r="X29" i="6" s="1"/>
  <c r="W8" i="6"/>
  <c r="S8" i="6"/>
  <c r="U8" i="6"/>
  <c r="T8" i="6"/>
  <c r="V8" i="6"/>
  <c r="U15" i="11"/>
  <c r="X15" i="11" s="1"/>
  <c r="W15" i="11"/>
  <c r="S15" i="11"/>
  <c r="V15" i="11"/>
  <c r="T15" i="11"/>
  <c r="U6" i="11"/>
  <c r="W6" i="11"/>
  <c r="S6" i="11"/>
  <c r="W17" i="2"/>
  <c r="V17" i="2"/>
  <c r="U17" i="2"/>
  <c r="S17" i="2"/>
  <c r="T17" i="2"/>
  <c r="X17" i="2" s="1"/>
  <c r="U12" i="2"/>
  <c r="S12" i="2"/>
  <c r="W20" i="2"/>
  <c r="V20" i="2"/>
  <c r="U20" i="2"/>
  <c r="S20" i="2"/>
  <c r="T20" i="2"/>
  <c r="W18" i="2"/>
  <c r="V18" i="2"/>
  <c r="U18" i="2"/>
  <c r="S18" i="2"/>
  <c r="X18" i="2" s="1"/>
  <c r="T18" i="2"/>
  <c r="X14" i="3"/>
  <c r="X8" i="9"/>
  <c r="X31" i="9"/>
  <c r="X76" i="9"/>
  <c r="X29" i="9"/>
  <c r="X11" i="6"/>
  <c r="W39" i="12"/>
  <c r="S39" i="12"/>
  <c r="V39" i="12"/>
  <c r="U39" i="12"/>
  <c r="T39" i="12"/>
  <c r="V36" i="12"/>
  <c r="U36" i="12"/>
  <c r="T36" i="12"/>
  <c r="W36" i="12"/>
  <c r="S36" i="12"/>
  <c r="U33" i="12"/>
  <c r="W33" i="12"/>
  <c r="S33" i="12"/>
  <c r="X33" i="12" s="1"/>
  <c r="V33" i="12"/>
  <c r="T38" i="12"/>
  <c r="X38" i="12"/>
  <c r="W38" i="12"/>
  <c r="S38" i="12"/>
  <c r="V38" i="12"/>
  <c r="U38" i="12"/>
  <c r="D11" i="15"/>
  <c r="T18" i="6"/>
  <c r="U18" i="6"/>
  <c r="V18" i="6"/>
  <c r="S18" i="6"/>
  <c r="W18" i="6"/>
  <c r="R32" i="11"/>
  <c r="R29" i="11"/>
  <c r="R30" i="11"/>
  <c r="R34" i="11"/>
  <c r="R42" i="11"/>
  <c r="R31" i="11"/>
  <c r="R38" i="11"/>
  <c r="R33" i="11"/>
  <c r="R28" i="11"/>
  <c r="R41" i="11"/>
  <c r="R36" i="11"/>
  <c r="R39" i="11"/>
  <c r="R35" i="11"/>
  <c r="R40" i="11"/>
  <c r="W5" i="2"/>
  <c r="V5" i="2"/>
  <c r="U5" i="2"/>
  <c r="S5" i="2"/>
  <c r="T5" i="2"/>
  <c r="W35" i="12"/>
  <c r="S35" i="12"/>
  <c r="V35" i="12"/>
  <c r="X35" i="12" s="1"/>
  <c r="U35" i="12"/>
  <c r="T35" i="12"/>
  <c r="E11" i="15"/>
  <c r="X23" i="10"/>
  <c r="X16" i="12"/>
  <c r="X23" i="9"/>
  <c r="X30" i="8"/>
  <c r="X14" i="12"/>
  <c r="X16" i="10"/>
  <c r="X35" i="8"/>
  <c r="X41" i="8"/>
  <c r="S25" i="9"/>
  <c r="W25" i="9"/>
  <c r="U25" i="9"/>
  <c r="V25" i="9"/>
  <c r="T25" i="9"/>
  <c r="R35" i="9"/>
  <c r="X5" i="9"/>
  <c r="W24" i="8"/>
  <c r="X18" i="8"/>
  <c r="X15" i="12"/>
  <c r="X14" i="10"/>
  <c r="R65" i="6"/>
  <c r="R80" i="6"/>
  <c r="W80" i="6" s="1"/>
  <c r="R71" i="6"/>
  <c r="R73" i="6"/>
  <c r="T73" i="6" s="1"/>
  <c r="R75" i="6"/>
  <c r="W75" i="6" s="1"/>
  <c r="R66" i="6"/>
  <c r="R68" i="6"/>
  <c r="W68" i="6" s="1"/>
  <c r="R69" i="6"/>
  <c r="R67" i="6"/>
  <c r="S67" i="6" s="1"/>
  <c r="S16" i="6"/>
  <c r="W16" i="6"/>
  <c r="T16" i="6"/>
  <c r="S7" i="6"/>
  <c r="T7" i="6"/>
  <c r="W7" i="6"/>
  <c r="U7" i="6"/>
  <c r="X7" i="6" s="1"/>
  <c r="T10" i="6"/>
  <c r="U10" i="6"/>
  <c r="X10" i="6" s="1"/>
  <c r="V10" i="6"/>
  <c r="S10" i="6"/>
  <c r="W10" i="6"/>
  <c r="V20" i="6"/>
  <c r="S20" i="6"/>
  <c r="W20" i="6"/>
  <c r="T20" i="6"/>
  <c r="U20" i="6"/>
  <c r="U22" i="6"/>
  <c r="S22" i="6"/>
  <c r="V22" i="6"/>
  <c r="T22" i="6"/>
  <c r="X22" i="6" s="1"/>
  <c r="U10" i="11"/>
  <c r="W10" i="11"/>
  <c r="S10" i="11"/>
  <c r="X10" i="11"/>
  <c r="AF10" i="11" s="1"/>
  <c r="V10" i="11"/>
  <c r="T10" i="11"/>
  <c r="V12" i="11"/>
  <c r="T12" i="11"/>
  <c r="W12" i="11"/>
  <c r="U12" i="11"/>
  <c r="S12" i="11"/>
  <c r="R40" i="2"/>
  <c r="V40" i="2" s="1"/>
  <c r="R41" i="2"/>
  <c r="S41" i="2" s="1"/>
  <c r="R35" i="2"/>
  <c r="U35" i="2" s="1"/>
  <c r="R37" i="2"/>
  <c r="R33" i="2"/>
  <c r="R44" i="2"/>
  <c r="R43" i="2"/>
  <c r="R39" i="2"/>
  <c r="W39" i="2" s="1"/>
  <c r="R34" i="2"/>
  <c r="R38" i="2"/>
  <c r="R31" i="2"/>
  <c r="R36" i="2"/>
  <c r="W36" i="2" s="1"/>
  <c r="R32" i="2"/>
  <c r="U32" i="2" s="1"/>
  <c r="R30" i="2"/>
  <c r="T15" i="2"/>
  <c r="W15" i="2"/>
  <c r="S15" i="2"/>
  <c r="V15" i="2"/>
  <c r="U15" i="2"/>
  <c r="W16" i="2"/>
  <c r="V16" i="2"/>
  <c r="U16" i="2"/>
  <c r="S16" i="2"/>
  <c r="T16" i="2"/>
  <c r="X16" i="2" s="1"/>
  <c r="X19" i="11"/>
  <c r="X72" i="9"/>
  <c r="X22" i="5"/>
  <c r="X6" i="7"/>
  <c r="AG6" i="7" s="1"/>
  <c r="X75" i="9"/>
  <c r="X9" i="6"/>
  <c r="W43" i="12"/>
  <c r="S43" i="12"/>
  <c r="V43" i="12"/>
  <c r="U43" i="12"/>
  <c r="T43" i="12"/>
  <c r="U29" i="12"/>
  <c r="T29" i="12"/>
  <c r="W29" i="12"/>
  <c r="S29" i="12"/>
  <c r="V29" i="12"/>
  <c r="R44" i="12"/>
  <c r="T42" i="12"/>
  <c r="W42" i="12"/>
  <c r="S42" i="12"/>
  <c r="X42" i="12" s="1"/>
  <c r="V42" i="12"/>
  <c r="U42" i="12"/>
  <c r="T15" i="6"/>
  <c r="V15" i="6"/>
  <c r="R50" i="6"/>
  <c r="T50" i="6" s="1"/>
  <c r="R46" i="6"/>
  <c r="R56" i="6"/>
  <c r="W56" i="6" s="1"/>
  <c r="R43" i="6"/>
  <c r="T43" i="6" s="1"/>
  <c r="R51" i="6"/>
  <c r="W51" i="6" s="1"/>
  <c r="R44" i="6"/>
  <c r="R49" i="6"/>
  <c r="S49" i="6" s="1"/>
  <c r="R57" i="6"/>
  <c r="R53" i="6"/>
  <c r="R54" i="6"/>
  <c r="T54" i="6" s="1"/>
  <c r="R52" i="6"/>
  <c r="R59" i="6"/>
  <c r="T59" i="6" s="1"/>
  <c r="R55" i="6"/>
  <c r="R40" i="6"/>
  <c r="R47" i="6"/>
  <c r="T47" i="6" s="1"/>
  <c r="R45" i="6"/>
  <c r="V45" i="6" s="1"/>
  <c r="R42" i="6"/>
  <c r="S42" i="6" s="1"/>
  <c r="R48" i="6"/>
  <c r="R41" i="6"/>
  <c r="R58" i="6"/>
  <c r="V9" i="11"/>
  <c r="T9" i="11"/>
  <c r="X9" i="11" s="1"/>
  <c r="W9" i="11"/>
  <c r="U9" i="11"/>
  <c r="S9" i="11"/>
  <c r="W4" i="2"/>
  <c r="V4" i="2"/>
  <c r="U4" i="2"/>
  <c r="T4" i="2"/>
  <c r="S4" i="2"/>
  <c r="T19" i="2"/>
  <c r="W19" i="2"/>
  <c r="S19" i="2"/>
  <c r="V19" i="2"/>
  <c r="U19" i="2"/>
  <c r="W13" i="2"/>
  <c r="V13" i="2"/>
  <c r="U13" i="2"/>
  <c r="S13" i="2"/>
  <c r="X13" i="2"/>
  <c r="T13" i="2"/>
  <c r="T30" i="12"/>
  <c r="W30" i="12"/>
  <c r="S30" i="12"/>
  <c r="V30" i="12"/>
  <c r="U30" i="12"/>
  <c r="U44" i="12" s="1"/>
  <c r="X16" i="8"/>
  <c r="X32" i="7"/>
  <c r="X31" i="8"/>
  <c r="X43" i="8"/>
  <c r="T24" i="8"/>
  <c r="X5" i="12"/>
  <c r="X20" i="9"/>
  <c r="AG20" i="9" s="1"/>
  <c r="X8" i="7"/>
  <c r="X33" i="8"/>
  <c r="S14" i="6"/>
  <c r="U14" i="6"/>
  <c r="W14" i="6"/>
  <c r="T14" i="6"/>
  <c r="V14" i="6"/>
  <c r="T13" i="6"/>
  <c r="W13" i="6"/>
  <c r="V13" i="6"/>
  <c r="U33" i="6"/>
  <c r="V33" i="6"/>
  <c r="S33" i="6"/>
  <c r="X33" i="6" s="1"/>
  <c r="W33" i="6"/>
  <c r="T33" i="6"/>
  <c r="U25" i="6"/>
  <c r="S25" i="6"/>
  <c r="X25" i="6" s="1"/>
  <c r="V25" i="6"/>
  <c r="T25" i="6"/>
  <c r="W25" i="6"/>
  <c r="T34" i="6"/>
  <c r="U34" i="6"/>
  <c r="V34" i="6"/>
  <c r="S34" i="6"/>
  <c r="X34" i="6" s="1"/>
  <c r="W34" i="6"/>
  <c r="V6" i="6"/>
  <c r="S6" i="6"/>
  <c r="X6" i="6" s="1"/>
  <c r="W6" i="6"/>
  <c r="T6" i="6"/>
  <c r="U6" i="6"/>
  <c r="T20" i="11"/>
  <c r="V20" i="11"/>
  <c r="W20" i="11"/>
  <c r="U20" i="11"/>
  <c r="S20" i="11"/>
  <c r="W21" i="2"/>
  <c r="V21" i="2"/>
  <c r="U21" i="2"/>
  <c r="S21" i="2"/>
  <c r="U23" i="2"/>
  <c r="T23" i="2"/>
  <c r="W23" i="2"/>
  <c r="X23" i="2" s="1"/>
  <c r="AG23" i="2" s="1"/>
  <c r="S23" i="2"/>
  <c r="V23" i="2"/>
  <c r="T11" i="2"/>
  <c r="V11" i="2"/>
  <c r="U11" i="2"/>
  <c r="W11" i="2"/>
  <c r="S11" i="2"/>
  <c r="T6" i="2"/>
  <c r="S6" i="2"/>
  <c r="X6" i="2" s="1"/>
  <c r="W6" i="2"/>
  <c r="V6" i="2"/>
  <c r="U6" i="2"/>
  <c r="X45" i="4"/>
  <c r="X77" i="9"/>
  <c r="X19" i="3"/>
  <c r="X26" i="9"/>
  <c r="X42" i="8"/>
  <c r="X32" i="8"/>
  <c r="S34" i="12"/>
  <c r="V34" i="12"/>
  <c r="U34" i="12"/>
  <c r="V32" i="12"/>
  <c r="U32" i="12"/>
  <c r="T32" i="12"/>
  <c r="W32" i="12"/>
  <c r="S32" i="12"/>
  <c r="X32" i="12" s="1"/>
  <c r="W31" i="12"/>
  <c r="S31" i="12"/>
  <c r="X31" i="12" s="1"/>
  <c r="V31" i="12"/>
  <c r="U31" i="12"/>
  <c r="T31" i="12"/>
  <c r="X8" i="12"/>
  <c r="X32" i="4"/>
  <c r="B11" i="15"/>
  <c r="O11" i="15" s="1"/>
  <c r="F11" i="15"/>
  <c r="F37" i="8"/>
  <c r="F41" i="8"/>
  <c r="F35" i="8"/>
  <c r="F30" i="8"/>
  <c r="F32" i="8"/>
  <c r="F29" i="8"/>
  <c r="F34" i="8"/>
  <c r="F31" i="8"/>
  <c r="F40" i="8"/>
  <c r="F43" i="8"/>
  <c r="F39" i="8"/>
  <c r="F38" i="8"/>
  <c r="F36" i="8"/>
  <c r="F24" i="5"/>
  <c r="F46" i="5" s="1"/>
  <c r="F45" i="2"/>
  <c r="F47" i="2" s="1"/>
  <c r="F60" i="4"/>
  <c r="V59" i="6"/>
  <c r="S59" i="6"/>
  <c r="W59" i="6"/>
  <c r="S43" i="6"/>
  <c r="V43" i="6"/>
  <c r="W43" i="6"/>
  <c r="T68" i="6"/>
  <c r="T66" i="6"/>
  <c r="S66" i="6"/>
  <c r="W66" i="6"/>
  <c r="S80" i="6"/>
  <c r="T80" i="6"/>
  <c r="C11" i="15"/>
  <c r="S41" i="6"/>
  <c r="W41" i="6"/>
  <c r="V41" i="6"/>
  <c r="T41" i="6"/>
  <c r="W47" i="6"/>
  <c r="S47" i="6"/>
  <c r="V47" i="6"/>
  <c r="S52" i="6"/>
  <c r="W52" i="6"/>
  <c r="X52" i="6" s="1"/>
  <c r="T52" i="6"/>
  <c r="V52" i="6"/>
  <c r="W49" i="6"/>
  <c r="T49" i="6"/>
  <c r="V49" i="6"/>
  <c r="G11" i="15"/>
  <c r="T41" i="2"/>
  <c r="U41" i="2"/>
  <c r="V41" i="2"/>
  <c r="W41" i="2"/>
  <c r="S75" i="6"/>
  <c r="W65" i="6"/>
  <c r="S65" i="6"/>
  <c r="T65" i="6"/>
  <c r="T31" i="2"/>
  <c r="X31" i="2" s="1"/>
  <c r="S31" i="2"/>
  <c r="U31" i="2"/>
  <c r="V31" i="2"/>
  <c r="W31" i="2"/>
  <c r="V35" i="2"/>
  <c r="W35" i="2"/>
  <c r="S35" i="2"/>
  <c r="T35" i="2"/>
  <c r="T48" i="6"/>
  <c r="V48" i="6"/>
  <c r="S48" i="6"/>
  <c r="W48" i="6"/>
  <c r="V40" i="6"/>
  <c r="S40" i="6"/>
  <c r="V54" i="6"/>
  <c r="W54" i="6"/>
  <c r="S44" i="6"/>
  <c r="V44" i="6"/>
  <c r="T44" i="6"/>
  <c r="W44" i="6"/>
  <c r="T32" i="2"/>
  <c r="S32" i="2"/>
  <c r="W32" i="2"/>
  <c r="T33" i="2"/>
  <c r="W33" i="2"/>
  <c r="U33" i="2"/>
  <c r="V33" i="2"/>
  <c r="S33" i="2"/>
  <c r="X33" i="2" s="1"/>
  <c r="T40" i="2"/>
  <c r="S40" i="2"/>
  <c r="W67" i="6"/>
  <c r="T67" i="6"/>
  <c r="W45" i="6"/>
  <c r="T45" i="6"/>
  <c r="V43" i="2"/>
  <c r="W43" i="2"/>
  <c r="S43" i="2"/>
  <c r="X43" i="2" s="1"/>
  <c r="T43" i="2"/>
  <c r="U43" i="2"/>
  <c r="X4" i="6"/>
  <c r="V42" i="6"/>
  <c r="T42" i="6"/>
  <c r="W42" i="6"/>
  <c r="W55" i="6"/>
  <c r="S55" i="6"/>
  <c r="T55" i="6"/>
  <c r="V55" i="6"/>
  <c r="S53" i="6"/>
  <c r="T53" i="6"/>
  <c r="V53" i="6"/>
  <c r="W53" i="6"/>
  <c r="U36" i="2"/>
  <c r="S36" i="2"/>
  <c r="V36" i="2"/>
  <c r="T36" i="2"/>
  <c r="S39" i="2"/>
  <c r="X39" i="2" s="1"/>
  <c r="T39" i="2"/>
  <c r="V39" i="2"/>
  <c r="U39" i="2"/>
  <c r="U29" i="2"/>
  <c r="T29" i="2"/>
  <c r="W29" i="2"/>
  <c r="S29" i="2"/>
  <c r="V29" i="2"/>
  <c r="X29" i="2" s="1"/>
  <c r="W73" i="6"/>
  <c r="L11" i="15"/>
  <c r="F24" i="3"/>
  <c r="F46" i="3"/>
  <c r="E43" i="15"/>
  <c r="E45" i="15" s="1"/>
  <c r="M38" i="15"/>
  <c r="AD23" i="10"/>
  <c r="AD21" i="10"/>
  <c r="AD16" i="10"/>
  <c r="AD22" i="10"/>
  <c r="AD15" i="10"/>
  <c r="AE39" i="8"/>
  <c r="AE37" i="8"/>
  <c r="AE41" i="8"/>
  <c r="AE33" i="8"/>
  <c r="AA39" i="8"/>
  <c r="AA35" i="8"/>
  <c r="AE35" i="8"/>
  <c r="AE34" i="8"/>
  <c r="AE5" i="8"/>
  <c r="AE13" i="8"/>
  <c r="AE8" i="8"/>
  <c r="AG8" i="8" s="1"/>
  <c r="AE53" i="7"/>
  <c r="Z67" i="7"/>
  <c r="AA67" i="7"/>
  <c r="AE67" i="7" s="1"/>
  <c r="AE47" i="7"/>
  <c r="AA58" i="7"/>
  <c r="AE58" i="7" s="1"/>
  <c r="Z75" i="7"/>
  <c r="AE75" i="7" s="1"/>
  <c r="AA75" i="7"/>
  <c r="AE42" i="7"/>
  <c r="Z78" i="7"/>
  <c r="AA78" i="7"/>
  <c r="Z74" i="7"/>
  <c r="AE59" i="7"/>
  <c r="Z76" i="7"/>
  <c r="AA76" i="7"/>
  <c r="AE57" i="7"/>
  <c r="AA55" i="7"/>
  <c r="AE55" i="7"/>
  <c r="AE4" i="7"/>
  <c r="Z58" i="9"/>
  <c r="AA46" i="6"/>
  <c r="AE46" i="6" s="1"/>
  <c r="Z50" i="9"/>
  <c r="Z59" i="9"/>
  <c r="AE44" i="6"/>
  <c r="AE58" i="6"/>
  <c r="AE45" i="6"/>
  <c r="AE31" i="8"/>
  <c r="AA29" i="8"/>
  <c r="AE29" i="8" s="1"/>
  <c r="AA31" i="8"/>
  <c r="AA30" i="8"/>
  <c r="AE30" i="8" s="1"/>
  <c r="AA7" i="8"/>
  <c r="AE7" i="8"/>
  <c r="AA12" i="8"/>
  <c r="AE12" i="8" s="1"/>
  <c r="AG12" i="8" s="1"/>
  <c r="AE12" i="4"/>
  <c r="AA32" i="4"/>
  <c r="AE32" i="4"/>
  <c r="AG32" i="4" s="1"/>
  <c r="Z15" i="8"/>
  <c r="AA15" i="8" s="1"/>
  <c r="Z17" i="8"/>
  <c r="Z21" i="8"/>
  <c r="Z11" i="8"/>
  <c r="Z19" i="8"/>
  <c r="Z16" i="8"/>
  <c r="AE16" i="8" s="1"/>
  <c r="AG16" i="8" s="1"/>
  <c r="AA26" i="4"/>
  <c r="AE26" i="4"/>
  <c r="AA23" i="4"/>
  <c r="AE23" i="4" s="1"/>
  <c r="AA14" i="4"/>
  <c r="AE14" i="4" s="1"/>
  <c r="AE7" i="4"/>
  <c r="AE28" i="4"/>
  <c r="AE24" i="4"/>
  <c r="AE4" i="8"/>
  <c r="AE20" i="8"/>
  <c r="AE6" i="8"/>
  <c r="AG6" i="8" s="1"/>
  <c r="AE15" i="4"/>
  <c r="AG15" i="4" s="1"/>
  <c r="AE14" i="8"/>
  <c r="AG14" i="8" s="1"/>
  <c r="AA23" i="8"/>
  <c r="AE23" i="8"/>
  <c r="Z10" i="8"/>
  <c r="Z18" i="8"/>
  <c r="AA31" i="4"/>
  <c r="AE31" i="4"/>
  <c r="AA33" i="3"/>
  <c r="AE33" i="3"/>
  <c r="AE52" i="6"/>
  <c r="Z69" i="6"/>
  <c r="Z79" i="6"/>
  <c r="Z71" i="6"/>
  <c r="Z75" i="6"/>
  <c r="Z72" i="6"/>
  <c r="AA72" i="6" s="1"/>
  <c r="AE72" i="6" s="1"/>
  <c r="Z78" i="6"/>
  <c r="Z66" i="6"/>
  <c r="AE40" i="6"/>
  <c r="AA77" i="7"/>
  <c r="AE77" i="7" s="1"/>
  <c r="AA44" i="7"/>
  <c r="AE44" i="7"/>
  <c r="AA36" i="2"/>
  <c r="AE36" i="2" s="1"/>
  <c r="AE36" i="3"/>
  <c r="Z80" i="6"/>
  <c r="AE80" i="6" s="1"/>
  <c r="Z68" i="6"/>
  <c r="Z42" i="9"/>
  <c r="Z43" i="9"/>
  <c r="Z45" i="9"/>
  <c r="Z54" i="9"/>
  <c r="Z48" i="9"/>
  <c r="Z44" i="9"/>
  <c r="Z41" i="9"/>
  <c r="AA41" i="9" s="1"/>
  <c r="Z56" i="9"/>
  <c r="AA56" i="9" s="1"/>
  <c r="Z53" i="9"/>
  <c r="Z65" i="7"/>
  <c r="AA65" i="7" s="1"/>
  <c r="Z69" i="7"/>
  <c r="Z73" i="7"/>
  <c r="AA73" i="7" s="1"/>
  <c r="Z66" i="7"/>
  <c r="Z72" i="7"/>
  <c r="Z71" i="7"/>
  <c r="Z70" i="7"/>
  <c r="AE44" i="2"/>
  <c r="AA39" i="2"/>
  <c r="AE39" i="2"/>
  <c r="AE43" i="3"/>
  <c r="AA56" i="6"/>
  <c r="AE56" i="6"/>
  <c r="AA40" i="3"/>
  <c r="AE40" i="3"/>
  <c r="AA32" i="3"/>
  <c r="AE32" i="3" s="1"/>
  <c r="AA53" i="6"/>
  <c r="AE53" i="6"/>
  <c r="Z46" i="9"/>
  <c r="AE46" i="9" s="1"/>
  <c r="Z77" i="6"/>
  <c r="AA42" i="6"/>
  <c r="AE42" i="6" s="1"/>
  <c r="Z47" i="9"/>
  <c r="AA47" i="9" s="1"/>
  <c r="Z40" i="9"/>
  <c r="Z51" i="9"/>
  <c r="AA51" i="9" s="1"/>
  <c r="AE51" i="9" s="1"/>
  <c r="Z79" i="7"/>
  <c r="AA31" i="2"/>
  <c r="AE31" i="2"/>
  <c r="AE46" i="7"/>
  <c r="AE41" i="3"/>
  <c r="AA47" i="6"/>
  <c r="AE47" i="6"/>
  <c r="AE49" i="6"/>
  <c r="AE70" i="6"/>
  <c r="AA49" i="7"/>
  <c r="AE49" i="7"/>
  <c r="Z65" i="6"/>
  <c r="AA65" i="6" s="1"/>
  <c r="AE55" i="9"/>
  <c r="AA41" i="7"/>
  <c r="AE41" i="7"/>
  <c r="AE60" i="7" s="1"/>
  <c r="AA40" i="7"/>
  <c r="AE40" i="7" s="1"/>
  <c r="AE59" i="6"/>
  <c r="AA74" i="6"/>
  <c r="AE74" i="6"/>
  <c r="Z52" i="9"/>
  <c r="Z49" i="9"/>
  <c r="Z73" i="6"/>
  <c r="AA73" i="6"/>
  <c r="AE73" i="6" s="1"/>
  <c r="Z67" i="6"/>
  <c r="Z76" i="6"/>
  <c r="Z57" i="9"/>
  <c r="AA57" i="9" s="1"/>
  <c r="Z80" i="7"/>
  <c r="Z68" i="7"/>
  <c r="AE51" i="6"/>
  <c r="AE43" i="7"/>
  <c r="AE50" i="7"/>
  <c r="AE40" i="2"/>
  <c r="AE41" i="2"/>
  <c r="AA16" i="7"/>
  <c r="AE16" i="7" s="1"/>
  <c r="AA30" i="7"/>
  <c r="AE30" i="7"/>
  <c r="AE26" i="7"/>
  <c r="AA9" i="3"/>
  <c r="AE9" i="3" s="1"/>
  <c r="AE13" i="7"/>
  <c r="AE28" i="7"/>
  <c r="AE21" i="7"/>
  <c r="AA23" i="2"/>
  <c r="AE23" i="2"/>
  <c r="AE21" i="2"/>
  <c r="AA12" i="2"/>
  <c r="AE12" i="2" s="1"/>
  <c r="AA9" i="2"/>
  <c r="AE9" i="2"/>
  <c r="AA5" i="2"/>
  <c r="AE5" i="2" s="1"/>
  <c r="AA33" i="7"/>
  <c r="AE33" i="7"/>
  <c r="AA19" i="7"/>
  <c r="AE19" i="7" s="1"/>
  <c r="AG19" i="7" s="1"/>
  <c r="AA6" i="6"/>
  <c r="AE6" i="6"/>
  <c r="AA32" i="6"/>
  <c r="AE32" i="6" s="1"/>
  <c r="AA26" i="6"/>
  <c r="AE26" i="6"/>
  <c r="AE10" i="7"/>
  <c r="AA8" i="6"/>
  <c r="AE8" i="6" s="1"/>
  <c r="AA16" i="6"/>
  <c r="AE16" i="6" s="1"/>
  <c r="AE17" i="2"/>
  <c r="Z5" i="3"/>
  <c r="Z12" i="3"/>
  <c r="Z16" i="3"/>
  <c r="Z19" i="3"/>
  <c r="Z4" i="3"/>
  <c r="Z8" i="3"/>
  <c r="Z18" i="3"/>
  <c r="Z23" i="3"/>
  <c r="AA23" i="3" s="1"/>
  <c r="Z13" i="3"/>
  <c r="Z17" i="3"/>
  <c r="Z27" i="7"/>
  <c r="Z34" i="7"/>
  <c r="Z12" i="7"/>
  <c r="Z8" i="7"/>
  <c r="AA8" i="7" s="1"/>
  <c r="Z14" i="7"/>
  <c r="Z29" i="7"/>
  <c r="Z17" i="7"/>
  <c r="Z20" i="7"/>
  <c r="Z19" i="6"/>
  <c r="Z7" i="6"/>
  <c r="Z11" i="6"/>
  <c r="Z18" i="6"/>
  <c r="Z20" i="6"/>
  <c r="Z25" i="6"/>
  <c r="Z33" i="6"/>
  <c r="AA33" i="6" s="1"/>
  <c r="Z21" i="6"/>
  <c r="Z14" i="6"/>
  <c r="AA14" i="6" s="1"/>
  <c r="Z12" i="6"/>
  <c r="AA12" i="6" s="1"/>
  <c r="Z4" i="6"/>
  <c r="Z5" i="6"/>
  <c r="Z9" i="6"/>
  <c r="Z15" i="6"/>
  <c r="Z17" i="6"/>
  <c r="Z31" i="6"/>
  <c r="Z10" i="6"/>
  <c r="Z24" i="6"/>
  <c r="Z22" i="6"/>
  <c r="Z27" i="6"/>
  <c r="Z15" i="7"/>
  <c r="AA15" i="7" s="1"/>
  <c r="Z11" i="7"/>
  <c r="AA11" i="7" s="1"/>
  <c r="AE11" i="7" s="1"/>
  <c r="Z5" i="7"/>
  <c r="Z7" i="7"/>
  <c r="Z10" i="3"/>
  <c r="AE13" i="2"/>
  <c r="Z31" i="7"/>
  <c r="AA31" i="7" s="1"/>
  <c r="AE31" i="7" s="1"/>
  <c r="AE20" i="2"/>
  <c r="Z34" i="6"/>
  <c r="Z7" i="3"/>
  <c r="AE22" i="7"/>
  <c r="Z23" i="7"/>
  <c r="Z18" i="7"/>
  <c r="AE18" i="7" s="1"/>
  <c r="AA22" i="2"/>
  <c r="AE22" i="2" s="1"/>
  <c r="Z30" i="6"/>
  <c r="Z29" i="6"/>
  <c r="Z32" i="7"/>
  <c r="Z24" i="7"/>
  <c r="Z25" i="7"/>
  <c r="AA25" i="7"/>
  <c r="AE25" i="7" s="1"/>
  <c r="Z9" i="7"/>
  <c r="AA18" i="2"/>
  <c r="AE18" i="2" s="1"/>
  <c r="AA14" i="2"/>
  <c r="AE14" i="2" s="1"/>
  <c r="Z23" i="6"/>
  <c r="Z13" i="6"/>
  <c r="Z6" i="3"/>
  <c r="H15" i="7"/>
  <c r="H9" i="10"/>
  <c r="H11" i="10"/>
  <c r="H20" i="10"/>
  <c r="AF20" i="10"/>
  <c r="H23" i="10"/>
  <c r="AF23" i="10" s="1"/>
  <c r="H15" i="10"/>
  <c r="H4" i="10"/>
  <c r="H13" i="10"/>
  <c r="H5" i="10"/>
  <c r="H8" i="10"/>
  <c r="H12" i="10"/>
  <c r="H7" i="10"/>
  <c r="H22" i="10"/>
  <c r="H6" i="10"/>
  <c r="H26" i="10"/>
  <c r="H38" i="10" s="1"/>
  <c r="H19" i="10"/>
  <c r="H18" i="10"/>
  <c r="H32" i="8"/>
  <c r="H38" i="8"/>
  <c r="H41" i="8"/>
  <c r="H36" i="8"/>
  <c r="H6" i="11"/>
  <c r="H22" i="11"/>
  <c r="H15" i="11"/>
  <c r="AF15" i="11"/>
  <c r="H18" i="6"/>
  <c r="H19" i="6"/>
  <c r="H17" i="11"/>
  <c r="H37" i="5"/>
  <c r="H32" i="5"/>
  <c r="H34" i="5"/>
  <c r="H36" i="5"/>
  <c r="H33" i="5"/>
  <c r="H9" i="2"/>
  <c r="H4" i="8"/>
  <c r="H14" i="6"/>
  <c r="H15" i="12"/>
  <c r="H11" i="12"/>
  <c r="H17" i="12"/>
  <c r="H9" i="12"/>
  <c r="AG9" i="12" s="1"/>
  <c r="H21" i="12"/>
  <c r="H5" i="12"/>
  <c r="H8" i="12"/>
  <c r="H20" i="12"/>
  <c r="H26" i="12"/>
  <c r="H23" i="12"/>
  <c r="H7" i="12"/>
  <c r="H4" i="12"/>
  <c r="H13" i="12"/>
  <c r="AG13" i="12" s="1"/>
  <c r="H10" i="12"/>
  <c r="H16" i="12"/>
  <c r="H12" i="12"/>
  <c r="H4" i="6"/>
  <c r="H6" i="12"/>
  <c r="H10" i="6"/>
  <c r="H9" i="6"/>
  <c r="H13" i="6"/>
  <c r="H27" i="6"/>
  <c r="H23" i="6"/>
  <c r="H29" i="6"/>
  <c r="H21" i="6"/>
  <c r="H12" i="6"/>
  <c r="H30" i="6"/>
  <c r="H32" i="6"/>
  <c r="H20" i="6"/>
  <c r="H25" i="6"/>
  <c r="H33" i="6"/>
  <c r="H37" i="6"/>
  <c r="H46" i="6"/>
  <c r="H6" i="6"/>
  <c r="AG6" i="6"/>
  <c r="H8" i="6"/>
  <c r="H17" i="6"/>
  <c r="H62" i="6"/>
  <c r="H67" i="6" s="1"/>
  <c r="H34" i="6"/>
  <c r="H22" i="6"/>
  <c r="H5" i="6"/>
  <c r="H7" i="6"/>
  <c r="H11" i="6"/>
  <c r="H26" i="6"/>
  <c r="H28" i="6"/>
  <c r="AG28" i="6"/>
  <c r="H31" i="6"/>
  <c r="H16" i="6"/>
  <c r="H29" i="8"/>
  <c r="H40" i="8"/>
  <c r="H33" i="8"/>
  <c r="H35" i="8"/>
  <c r="AG35" i="8" s="1"/>
  <c r="H43" i="8"/>
  <c r="H34" i="8"/>
  <c r="H39" i="8"/>
  <c r="H31" i="8"/>
  <c r="AG31" i="8" s="1"/>
  <c r="H30" i="8"/>
  <c r="H37" i="8"/>
  <c r="AG37" i="8" s="1"/>
  <c r="H18" i="12"/>
  <c r="H19" i="2"/>
  <c r="H18" i="2"/>
  <c r="H7" i="2"/>
  <c r="H11" i="2"/>
  <c r="H23" i="2"/>
  <c r="H24" i="2" s="1"/>
  <c r="H12" i="2"/>
  <c r="H8" i="2"/>
  <c r="AG8" i="2"/>
  <c r="H21" i="2"/>
  <c r="H5" i="2"/>
  <c r="H4" i="2"/>
  <c r="H13" i="2"/>
  <c r="H6" i="2"/>
  <c r="H14" i="2"/>
  <c r="H15" i="2"/>
  <c r="H26" i="2"/>
  <c r="H44" i="2" s="1"/>
  <c r="H20" i="2"/>
  <c r="H15" i="6"/>
  <c r="H9" i="3"/>
  <c r="H15" i="3"/>
  <c r="H13" i="3"/>
  <c r="H12" i="3"/>
  <c r="H26" i="3"/>
  <c r="H41" i="3" s="1"/>
  <c r="H14" i="3"/>
  <c r="H4" i="3"/>
  <c r="H24" i="3" s="1"/>
  <c r="H11" i="3"/>
  <c r="H6" i="3"/>
  <c r="H19" i="3"/>
  <c r="H18" i="9"/>
  <c r="H19" i="9"/>
  <c r="H12" i="9"/>
  <c r="H21" i="9"/>
  <c r="H29" i="9"/>
  <c r="H20" i="9"/>
  <c r="H28" i="9"/>
  <c r="H25" i="9"/>
  <c r="H7" i="9"/>
  <c r="H23" i="9"/>
  <c r="H22" i="1"/>
  <c r="H25" i="1"/>
  <c r="H23" i="1"/>
  <c r="H17" i="4"/>
  <c r="H11" i="4"/>
  <c r="H26" i="4"/>
  <c r="AG26" i="4" s="1"/>
  <c r="H24" i="4"/>
  <c r="H27" i="4"/>
  <c r="H23" i="4"/>
  <c r="H33" i="4"/>
  <c r="H4" i="4"/>
  <c r="H16" i="4"/>
  <c r="H25" i="4"/>
  <c r="H38" i="4"/>
  <c r="H22" i="4"/>
  <c r="AG22" i="4"/>
  <c r="H18" i="4"/>
  <c r="H6" i="4"/>
  <c r="AG6" i="4"/>
  <c r="H13" i="4"/>
  <c r="H35" i="4"/>
  <c r="AG10" i="1"/>
  <c r="AE38" i="1"/>
  <c r="AA36" i="1"/>
  <c r="AE36" i="1" s="1"/>
  <c r="AD34" i="5"/>
  <c r="AE25" i="1"/>
  <c r="AA37" i="5"/>
  <c r="AD37" i="5" s="1"/>
  <c r="AD21" i="5"/>
  <c r="AD17" i="5"/>
  <c r="AD7" i="5"/>
  <c r="AA15" i="1"/>
  <c r="AE15" i="1"/>
  <c r="AG15" i="1" s="1"/>
  <c r="AA5" i="1"/>
  <c r="AE5" i="1" s="1"/>
  <c r="AE76" i="7"/>
  <c r="AA74" i="7"/>
  <c r="AA50" i="9"/>
  <c r="AA18" i="8"/>
  <c r="AE18" i="8" s="1"/>
  <c r="AG18" i="8"/>
  <c r="AA10" i="8"/>
  <c r="AE10" i="8" s="1"/>
  <c r="AG10" i="8" s="1"/>
  <c r="AA16" i="8"/>
  <c r="AA17" i="8"/>
  <c r="AE17" i="8"/>
  <c r="AA21" i="8"/>
  <c r="AE21" i="8"/>
  <c r="AA49" i="9"/>
  <c r="AE49" i="9" s="1"/>
  <c r="AA70" i="7"/>
  <c r="AE70" i="7" s="1"/>
  <c r="AA53" i="9"/>
  <c r="AE53" i="9"/>
  <c r="AA42" i="9"/>
  <c r="AE42" i="9" s="1"/>
  <c r="AA52" i="9"/>
  <c r="AE52" i="9" s="1"/>
  <c r="AE56" i="9"/>
  <c r="AA68" i="7"/>
  <c r="AE68" i="7" s="1"/>
  <c r="AA67" i="6"/>
  <c r="AE67" i="6" s="1"/>
  <c r="Z74" i="9"/>
  <c r="AA74" i="9" s="1"/>
  <c r="Z73" i="9"/>
  <c r="Z79" i="9"/>
  <c r="Z75" i="9"/>
  <c r="Z71" i="9"/>
  <c r="AA71" i="9" s="1"/>
  <c r="Z76" i="9"/>
  <c r="Z67" i="9"/>
  <c r="Z77" i="9"/>
  <c r="AA77" i="9" s="1"/>
  <c r="Z72" i="9"/>
  <c r="Z68" i="9"/>
  <c r="Z66" i="9"/>
  <c r="AE66" i="9" s="1"/>
  <c r="Z70" i="9"/>
  <c r="Z80" i="9"/>
  <c r="Z65" i="9"/>
  <c r="Z69" i="9"/>
  <c r="Z78" i="9"/>
  <c r="AA40" i="9"/>
  <c r="AE40" i="9" s="1"/>
  <c r="AA46" i="9"/>
  <c r="AA45" i="9"/>
  <c r="AE45" i="9" s="1"/>
  <c r="AA68" i="6"/>
  <c r="AE68" i="6"/>
  <c r="AA66" i="6"/>
  <c r="AA71" i="6"/>
  <c r="AE71" i="6"/>
  <c r="AE65" i="6"/>
  <c r="AE73" i="7"/>
  <c r="AA48" i="9"/>
  <c r="AE48" i="9"/>
  <c r="AA76" i="6"/>
  <c r="AE76" i="6" s="1"/>
  <c r="AA77" i="6"/>
  <c r="AE77" i="6" s="1"/>
  <c r="AA69" i="7"/>
  <c r="AE69" i="7"/>
  <c r="AA75" i="6"/>
  <c r="AA80" i="7"/>
  <c r="AE80" i="7" s="1"/>
  <c r="AA66" i="7"/>
  <c r="AE66" i="7" s="1"/>
  <c r="AA43" i="9"/>
  <c r="AE43" i="9" s="1"/>
  <c r="AA80" i="6"/>
  <c r="AA78" i="6"/>
  <c r="AE78" i="6"/>
  <c r="AA79" i="6"/>
  <c r="AE79" i="6"/>
  <c r="AA29" i="6"/>
  <c r="AE29" i="6"/>
  <c r="AE8" i="7"/>
  <c r="AA8" i="3"/>
  <c r="AE8" i="3" s="1"/>
  <c r="AA30" i="6"/>
  <c r="AE30" i="6"/>
  <c r="AE9" i="6"/>
  <c r="AA9" i="6"/>
  <c r="AA25" i="6"/>
  <c r="AA17" i="7"/>
  <c r="AE17" i="7"/>
  <c r="AA13" i="3"/>
  <c r="AE13" i="3" s="1"/>
  <c r="AA5" i="3"/>
  <c r="AE5" i="3"/>
  <c r="AE15" i="7"/>
  <c r="AA31" i="6"/>
  <c r="AE31" i="6" s="1"/>
  <c r="AG31" i="6" s="1"/>
  <c r="AA5" i="6"/>
  <c r="AE5" i="6"/>
  <c r="AA21" i="6"/>
  <c r="AE21" i="6"/>
  <c r="AG21" i="6" s="1"/>
  <c r="AA20" i="6"/>
  <c r="AE20" i="6" s="1"/>
  <c r="AA19" i="6"/>
  <c r="AA29" i="7"/>
  <c r="AE29" i="7"/>
  <c r="AA34" i="7"/>
  <c r="AE34" i="7"/>
  <c r="AE23" i="3"/>
  <c r="AA19" i="3"/>
  <c r="AE19" i="3"/>
  <c r="AG19" i="3" s="1"/>
  <c r="AA13" i="6"/>
  <c r="AE13" i="6" s="1"/>
  <c r="AA9" i="7"/>
  <c r="AA23" i="7"/>
  <c r="AE23" i="7" s="1"/>
  <c r="AA24" i="6"/>
  <c r="AE24" i="6"/>
  <c r="AA11" i="6"/>
  <c r="AE11" i="6" s="1"/>
  <c r="AG9" i="6"/>
  <c r="AA23" i="6"/>
  <c r="AA34" i="6"/>
  <c r="AE34" i="6" s="1"/>
  <c r="AA10" i="6"/>
  <c r="AE10" i="6" s="1"/>
  <c r="AE14" i="6"/>
  <c r="AA7" i="6"/>
  <c r="AE7" i="6" s="1"/>
  <c r="AA4" i="3"/>
  <c r="AG13" i="2"/>
  <c r="AA6" i="3"/>
  <c r="AE6" i="3" s="1"/>
  <c r="AA32" i="7"/>
  <c r="AE32" i="7"/>
  <c r="AA18" i="7"/>
  <c r="AA7" i="7"/>
  <c r="AE7" i="7"/>
  <c r="AA27" i="6"/>
  <c r="AE27" i="6"/>
  <c r="AA17" i="6"/>
  <c r="AA4" i="6"/>
  <c r="AE4" i="6"/>
  <c r="Z20" i="9"/>
  <c r="Z13" i="9"/>
  <c r="AA13" i="9" s="1"/>
  <c r="Z16" i="9"/>
  <c r="Z22" i="9"/>
  <c r="AE22" i="9" s="1"/>
  <c r="AG22" i="9" s="1"/>
  <c r="Z6" i="9"/>
  <c r="Z33" i="9"/>
  <c r="Z28" i="9"/>
  <c r="AA28" i="9" s="1"/>
  <c r="Z4" i="9"/>
  <c r="Z19" i="9"/>
  <c r="Z14" i="9"/>
  <c r="Z17" i="9"/>
  <c r="Z10" i="9"/>
  <c r="AA10" i="9" s="1"/>
  <c r="Z32" i="9"/>
  <c r="AA32" i="9" s="1"/>
  <c r="Z5" i="9"/>
  <c r="AA5" i="9" s="1"/>
  <c r="Z29" i="9"/>
  <c r="Z21" i="9"/>
  <c r="Z8" i="9"/>
  <c r="AA8" i="9" s="1"/>
  <c r="AE8" i="9" s="1"/>
  <c r="Z18" i="9"/>
  <c r="Z25" i="9"/>
  <c r="Z15" i="9"/>
  <c r="AA15" i="9"/>
  <c r="Z23" i="9"/>
  <c r="Z27" i="9"/>
  <c r="Z9" i="9"/>
  <c r="Z12" i="9"/>
  <c r="AE12" i="9" s="1"/>
  <c r="AG12" i="9" s="1"/>
  <c r="Z31" i="9"/>
  <c r="AA31" i="9" s="1"/>
  <c r="Z7" i="9"/>
  <c r="AA7" i="9" s="1"/>
  <c r="Z26" i="9"/>
  <c r="Z24" i="9"/>
  <c r="Z34" i="9"/>
  <c r="Z11" i="9"/>
  <c r="AA11" i="9" s="1"/>
  <c r="Z30" i="9"/>
  <c r="AA30" i="9" s="1"/>
  <c r="AE30" i="9" s="1"/>
  <c r="AG30" i="9" s="1"/>
  <c r="AA18" i="6"/>
  <c r="AE18" i="6" s="1"/>
  <c r="AA14" i="7"/>
  <c r="AE14" i="7" s="1"/>
  <c r="AA27" i="7"/>
  <c r="AE27" i="7"/>
  <c r="AA18" i="3"/>
  <c r="AA16" i="3"/>
  <c r="AE16" i="3"/>
  <c r="H42" i="10"/>
  <c r="H35" i="10"/>
  <c r="H33" i="10"/>
  <c r="H32" i="10"/>
  <c r="H36" i="10"/>
  <c r="H34" i="10"/>
  <c r="H31" i="2"/>
  <c r="H34" i="2"/>
  <c r="H43" i="2"/>
  <c r="H29" i="2"/>
  <c r="H39" i="2"/>
  <c r="H35" i="2"/>
  <c r="H36" i="2"/>
  <c r="H70" i="6"/>
  <c r="H52" i="6"/>
  <c r="H44" i="6"/>
  <c r="H43" i="12"/>
  <c r="H43" i="4"/>
  <c r="H51" i="4"/>
  <c r="H57" i="4"/>
  <c r="H56" i="4"/>
  <c r="H42" i="4"/>
  <c r="H41" i="4"/>
  <c r="H54" i="4"/>
  <c r="H52" i="4"/>
  <c r="H59" i="4"/>
  <c r="H49" i="4"/>
  <c r="H50" i="4"/>
  <c r="H46" i="4"/>
  <c r="H55" i="4"/>
  <c r="H47" i="4"/>
  <c r="H48" i="4"/>
  <c r="H53" i="4"/>
  <c r="H44" i="4"/>
  <c r="H58" i="4"/>
  <c r="H45" i="4"/>
  <c r="AG45" i="4" s="1"/>
  <c r="AA78" i="9"/>
  <c r="AE78" i="9"/>
  <c r="AG78" i="9" s="1"/>
  <c r="AE77" i="9"/>
  <c r="AA66" i="9"/>
  <c r="AA79" i="9"/>
  <c r="AE79" i="9"/>
  <c r="AA65" i="9"/>
  <c r="AE65" i="9"/>
  <c r="AA68" i="9"/>
  <c r="AE68" i="9"/>
  <c r="AA76" i="9"/>
  <c r="AA73" i="9"/>
  <c r="AE73" i="9"/>
  <c r="AG73" i="9" s="1"/>
  <c r="AA75" i="9"/>
  <c r="AE75" i="9"/>
  <c r="AA69" i="9"/>
  <c r="AE69" i="9" s="1"/>
  <c r="AA67" i="9"/>
  <c r="AE67" i="9" s="1"/>
  <c r="AA72" i="9"/>
  <c r="AE74" i="9"/>
  <c r="AA9" i="9"/>
  <c r="AE9" i="9" s="1"/>
  <c r="AG9" i="9" s="1"/>
  <c r="AE11" i="9"/>
  <c r="AE7" i="9"/>
  <c r="AA27" i="9"/>
  <c r="AE27" i="9"/>
  <c r="AA14" i="9"/>
  <c r="AE14" i="9" s="1"/>
  <c r="AG14" i="9" s="1"/>
  <c r="AA33" i="9"/>
  <c r="AE33" i="9" s="1"/>
  <c r="AG33" i="9" s="1"/>
  <c r="AE13" i="9"/>
  <c r="AA12" i="9"/>
  <c r="AE15" i="9"/>
  <c r="AA21" i="9"/>
  <c r="AE21" i="9" s="1"/>
  <c r="AG21" i="9" s="1"/>
  <c r="AA4" i="9"/>
  <c r="AA26" i="9"/>
  <c r="AE26" i="9"/>
  <c r="AA25" i="9"/>
  <c r="AA17" i="9"/>
  <c r="AE17" i="9" s="1"/>
  <c r="AA16" i="9"/>
  <c r="AE16" i="9"/>
  <c r="AE31" i="9"/>
  <c r="AG31" i="9" s="1"/>
  <c r="AA19" i="9"/>
  <c r="AE19" i="9" s="1"/>
  <c r="AA6" i="9"/>
  <c r="AE6" i="9" s="1"/>
  <c r="AA20" i="9"/>
  <c r="AE20" i="9" s="1"/>
  <c r="H79" i="6"/>
  <c r="H77" i="6"/>
  <c r="H69" i="6"/>
  <c r="H73" i="6"/>
  <c r="H68" i="6"/>
  <c r="H76" i="6"/>
  <c r="H56" i="6"/>
  <c r="H72" i="6"/>
  <c r="H53" i="6"/>
  <c r="H57" i="6"/>
  <c r="H40" i="6"/>
  <c r="H74" i="6"/>
  <c r="H78" i="6"/>
  <c r="H29" i="1"/>
  <c r="H24" i="1"/>
  <c r="H26" i="1"/>
  <c r="H28" i="1"/>
  <c r="H27" i="1"/>
  <c r="H21" i="1"/>
  <c r="H11" i="11"/>
  <c r="H25" i="11"/>
  <c r="H5" i="11"/>
  <c r="H7" i="11"/>
  <c r="H14" i="11"/>
  <c r="H9" i="11"/>
  <c r="AF9" i="11" s="1"/>
  <c r="H18" i="11"/>
  <c r="H13" i="11"/>
  <c r="H10" i="11"/>
  <c r="H16" i="11"/>
  <c r="H21" i="11"/>
  <c r="H8" i="11"/>
  <c r="H20" i="11"/>
  <c r="H12" i="11"/>
  <c r="H19" i="11"/>
  <c r="AF19" i="11" s="1"/>
  <c r="H4" i="11"/>
  <c r="H18" i="7"/>
  <c r="AG18" i="7" s="1"/>
  <c r="H25" i="7"/>
  <c r="H51" i="6"/>
  <c r="H45" i="6"/>
  <c r="H59" i="6"/>
  <c r="H58" i="6"/>
  <c r="H41" i="6"/>
  <c r="H60" i="6" s="1"/>
  <c r="H49" i="6"/>
  <c r="H43" i="6"/>
  <c r="H54" i="6"/>
  <c r="H42" i="6"/>
  <c r="H48" i="6"/>
  <c r="H50" i="6"/>
  <c r="H65" i="6"/>
  <c r="H55" i="6"/>
  <c r="H47" i="6"/>
  <c r="H66" i="6"/>
  <c r="H24" i="8"/>
  <c r="H38" i="3"/>
  <c r="H37" i="2"/>
  <c r="H41" i="2"/>
  <c r="H40" i="2"/>
  <c r="H30" i="2"/>
  <c r="H38" i="2"/>
  <c r="H32" i="2"/>
  <c r="H43" i="10"/>
  <c r="H30" i="10"/>
  <c r="H41" i="10"/>
  <c r="H31" i="10"/>
  <c r="H37" i="10"/>
  <c r="H39" i="10"/>
  <c r="H40" i="10"/>
  <c r="H29" i="10"/>
  <c r="H42" i="5"/>
  <c r="H31" i="5"/>
  <c r="H40" i="5"/>
  <c r="H38" i="5"/>
  <c r="H39" i="5"/>
  <c r="H30" i="5"/>
  <c r="H44" i="5" s="1"/>
  <c r="H43" i="5"/>
  <c r="H35" i="5"/>
  <c r="H77" i="4"/>
  <c r="H66" i="4"/>
  <c r="H69" i="4"/>
  <c r="H68" i="4"/>
  <c r="H78" i="4"/>
  <c r="H70" i="4"/>
  <c r="H82" i="4"/>
  <c r="H67" i="4"/>
  <c r="H74" i="4"/>
  <c r="H76" i="4"/>
  <c r="H72" i="4"/>
  <c r="H79" i="4"/>
  <c r="H73" i="4"/>
  <c r="H16" i="1"/>
  <c r="H65" i="4"/>
  <c r="H24" i="5"/>
  <c r="H46" i="5" s="1"/>
  <c r="H73" i="9"/>
  <c r="H71" i="9"/>
  <c r="H72" i="9"/>
  <c r="H69" i="9"/>
  <c r="H67" i="9"/>
  <c r="H75" i="9"/>
  <c r="H74" i="9"/>
  <c r="H79" i="9"/>
  <c r="H65" i="9"/>
  <c r="H80" i="9"/>
  <c r="H78" i="9"/>
  <c r="H77" i="9"/>
  <c r="AG77" i="9"/>
  <c r="H70" i="9"/>
  <c r="H76" i="9"/>
  <c r="H23" i="7"/>
  <c r="AG23" i="7" s="1"/>
  <c r="H9" i="7"/>
  <c r="H29" i="7"/>
  <c r="H20" i="7"/>
  <c r="H62" i="7"/>
  <c r="H69" i="7" s="1"/>
  <c r="H16" i="7"/>
  <c r="H26" i="7"/>
  <c r="AG26" i="7" s="1"/>
  <c r="H5" i="7"/>
  <c r="H10" i="7"/>
  <c r="AG10" i="7" s="1"/>
  <c r="H19" i="7"/>
  <c r="H27" i="7"/>
  <c r="H4" i="7"/>
  <c r="H34" i="7"/>
  <c r="AG34" i="7"/>
  <c r="H12" i="7"/>
  <c r="H13" i="7"/>
  <c r="H14" i="7"/>
  <c r="H7" i="7"/>
  <c r="H17" i="7"/>
  <c r="H24" i="7"/>
  <c r="H8" i="7"/>
  <c r="H11" i="7"/>
  <c r="H22" i="7"/>
  <c r="H21" i="7"/>
  <c r="AG21" i="7"/>
  <c r="H30" i="7"/>
  <c r="AG30" i="7"/>
  <c r="H31" i="7"/>
  <c r="H68" i="9"/>
  <c r="H75" i="4"/>
  <c r="H24" i="12"/>
  <c r="H71" i="4"/>
  <c r="H33" i="7"/>
  <c r="H37" i="7"/>
  <c r="H51" i="7" s="1"/>
  <c r="H28" i="7"/>
  <c r="AG28" i="7" s="1"/>
  <c r="H6" i="7"/>
  <c r="H32" i="7"/>
  <c r="AG32" i="7"/>
  <c r="H40" i="1"/>
  <c r="H35" i="1"/>
  <c r="H39" i="1"/>
  <c r="H24" i="9"/>
  <c r="H27" i="9"/>
  <c r="H10" i="9"/>
  <c r="H35" i="9" s="1"/>
  <c r="H34" i="9"/>
  <c r="H26" i="9"/>
  <c r="AG26" i="9" s="1"/>
  <c r="H6" i="9"/>
  <c r="H32" i="9"/>
  <c r="H17" i="9"/>
  <c r="H22" i="9"/>
  <c r="H11" i="9"/>
  <c r="AG11" i="9" s="1"/>
  <c r="H16" i="9"/>
  <c r="H37" i="9"/>
  <c r="H59" i="9" s="1"/>
  <c r="H31" i="9"/>
  <c r="H40" i="11"/>
  <c r="H35" i="11"/>
  <c r="H53" i="9"/>
  <c r="H46" i="9"/>
  <c r="H70" i="7"/>
  <c r="H78" i="7"/>
  <c r="H49" i="7"/>
  <c r="H52" i="7"/>
  <c r="H41" i="7"/>
  <c r="H44" i="7"/>
  <c r="H43" i="7"/>
  <c r="H46" i="7"/>
  <c r="H48" i="7"/>
  <c r="H30" i="1"/>
  <c r="AA24" i="9"/>
  <c r="AE24" i="9" s="1"/>
  <c r="AG24" i="9" s="1"/>
  <c r="H32" i="3"/>
  <c r="H43" i="3"/>
  <c r="H42" i="3"/>
  <c r="H36" i="3"/>
  <c r="H37" i="3"/>
  <c r="H39" i="3"/>
  <c r="H31" i="3"/>
  <c r="H29" i="3"/>
  <c r="H33" i="3"/>
  <c r="H30" i="3"/>
  <c r="H35" i="3"/>
  <c r="H40" i="3"/>
  <c r="H40" i="7"/>
  <c r="H56" i="7"/>
  <c r="H75" i="7"/>
  <c r="H77" i="7"/>
  <c r="H50" i="9"/>
  <c r="H35" i="6"/>
  <c r="AE72" i="7"/>
  <c r="AA72" i="7"/>
  <c r="H40" i="9"/>
  <c r="AA22" i="9"/>
  <c r="AA44" i="9"/>
  <c r="AE44" i="9"/>
  <c r="H50" i="7"/>
  <c r="H56" i="9"/>
  <c r="H34" i="3"/>
  <c r="AA20" i="7"/>
  <c r="AA12" i="3"/>
  <c r="AE12" i="3" s="1"/>
  <c r="AA59" i="9"/>
  <c r="AE59" i="9" s="1"/>
  <c r="AA5" i="7"/>
  <c r="AE5" i="7" s="1"/>
  <c r="AE17" i="6"/>
  <c r="AG17" i="6" s="1"/>
  <c r="AA11" i="8"/>
  <c r="AE11" i="8" s="1"/>
  <c r="AG11" i="8" s="1"/>
  <c r="AE71" i="9"/>
  <c r="X51" i="4"/>
  <c r="AG51" i="4" s="1"/>
  <c r="AE78" i="7"/>
  <c r="X7" i="8"/>
  <c r="AG7" i="8"/>
  <c r="AE44" i="12"/>
  <c r="H20" i="15"/>
  <c r="F36" i="15" s="1"/>
  <c r="M36" i="15" s="1"/>
  <c r="AG17" i="8"/>
  <c r="X18" i="7"/>
  <c r="AG13" i="8"/>
  <c r="AG21" i="8"/>
  <c r="X36" i="1"/>
  <c r="K46" i="8"/>
  <c r="AD8" i="10"/>
  <c r="AE30" i="3"/>
  <c r="T50" i="4"/>
  <c r="X50" i="4" s="1"/>
  <c r="AE29" i="3"/>
  <c r="AE44" i="3" s="1"/>
  <c r="AE32" i="8"/>
  <c r="AG32" i="8"/>
  <c r="AE7" i="12"/>
  <c r="AG7" i="12" s="1"/>
  <c r="AG14" i="12"/>
  <c r="AD23" i="5"/>
  <c r="W70" i="4"/>
  <c r="AD12" i="5"/>
  <c r="AG9" i="1"/>
  <c r="AE42" i="3"/>
  <c r="AE31" i="3"/>
  <c r="AE35" i="3"/>
  <c r="AD13" i="11"/>
  <c r="U66" i="4"/>
  <c r="AA16" i="11"/>
  <c r="AD16" i="11" s="1"/>
  <c r="AD11" i="10"/>
  <c r="AA19" i="12"/>
  <c r="AE19" i="12"/>
  <c r="AA13" i="11"/>
  <c r="T82" i="4"/>
  <c r="T78" i="4"/>
  <c r="AA7" i="12"/>
  <c r="AA20" i="12"/>
  <c r="AE20" i="12"/>
  <c r="N29" i="5"/>
  <c r="AA6" i="12"/>
  <c r="AE6" i="12"/>
  <c r="V42" i="1"/>
  <c r="X42" i="1" s="1"/>
  <c r="U42" i="1"/>
  <c r="AG42" i="1"/>
  <c r="W42" i="1"/>
  <c r="AE6" i="2"/>
  <c r="AA51" i="4"/>
  <c r="AE51" i="4" s="1"/>
  <c r="AA45" i="4"/>
  <c r="AE45" i="4"/>
  <c r="U30" i="4"/>
  <c r="X30" i="4"/>
  <c r="AG30" i="4" s="1"/>
  <c r="T7" i="4"/>
  <c r="X7" i="4"/>
  <c r="AG7" i="4" s="1"/>
  <c r="Z11" i="5"/>
  <c r="AA11" i="5" s="1"/>
  <c r="Z13" i="5"/>
  <c r="AD13" i="5" s="1"/>
  <c r="Z8" i="5"/>
  <c r="N35" i="10"/>
  <c r="N37" i="10"/>
  <c r="N44" i="10" s="1"/>
  <c r="AA54" i="7"/>
  <c r="AE54" i="7"/>
  <c r="K35" i="1"/>
  <c r="K40" i="1"/>
  <c r="K42" i="1"/>
  <c r="F35" i="9"/>
  <c r="F83" i="9"/>
  <c r="H29" i="4"/>
  <c r="H14" i="4"/>
  <c r="AG5" i="1"/>
  <c r="F24" i="12"/>
  <c r="F46" i="12"/>
  <c r="F5" i="7"/>
  <c r="U37" i="6"/>
  <c r="U62" i="6"/>
  <c r="U68" i="6" s="1"/>
  <c r="AA56" i="7"/>
  <c r="AE56" i="7"/>
  <c r="AA39" i="3"/>
  <c r="AE39" i="3"/>
  <c r="S57" i="4"/>
  <c r="X57" i="4" s="1"/>
  <c r="AG57" i="4" s="1"/>
  <c r="AA51" i="7"/>
  <c r="AE51" i="7" s="1"/>
  <c r="AF16" i="10"/>
  <c r="T6" i="1"/>
  <c r="T16" i="1" s="1"/>
  <c r="S6" i="1"/>
  <c r="AE33" i="2"/>
  <c r="W16" i="3"/>
  <c r="X16" i="3"/>
  <c r="AG16" i="3" s="1"/>
  <c r="U8" i="3"/>
  <c r="AE59" i="4"/>
  <c r="AA44" i="4"/>
  <c r="T23" i="4"/>
  <c r="X23" i="4"/>
  <c r="W13" i="4"/>
  <c r="X13" i="4" s="1"/>
  <c r="U10" i="4"/>
  <c r="AG14" i="1"/>
  <c r="N16" i="9"/>
  <c r="AG16" i="9"/>
  <c r="N9" i="9"/>
  <c r="S13" i="4"/>
  <c r="AD7" i="11"/>
  <c r="AD11" i="11"/>
  <c r="AD5" i="11"/>
  <c r="AE15" i="12"/>
  <c r="AD10" i="11"/>
  <c r="AD21" i="11"/>
  <c r="N36" i="5"/>
  <c r="AE21" i="12"/>
  <c r="AG21" i="12"/>
  <c r="U52" i="4"/>
  <c r="X52" i="4" s="1"/>
  <c r="AG52" i="4" s="1"/>
  <c r="AA20" i="3"/>
  <c r="AE20" i="3" s="1"/>
  <c r="AA33" i="11"/>
  <c r="AD33" i="11"/>
  <c r="AA37" i="1"/>
  <c r="AE37" i="1"/>
  <c r="AA29" i="2"/>
  <c r="AE29" i="2" s="1"/>
  <c r="W11" i="3"/>
  <c r="S11" i="3"/>
  <c r="AA55" i="4"/>
  <c r="AE55" i="4" s="1"/>
  <c r="AA43" i="4"/>
  <c r="AE43" i="4" s="1"/>
  <c r="V33" i="4"/>
  <c r="X33" i="4" s="1"/>
  <c r="U19" i="4"/>
  <c r="X19" i="4" s="1"/>
  <c r="AG19" i="4" s="1"/>
  <c r="AA9" i="4"/>
  <c r="AE9" i="4" s="1"/>
  <c r="S21" i="5"/>
  <c r="X21" i="5" s="1"/>
  <c r="AF21" i="5" s="1"/>
  <c r="AH45" i="11"/>
  <c r="Q17" i="15"/>
  <c r="N16" i="1"/>
  <c r="P22" i="1"/>
  <c r="P23" i="1"/>
  <c r="W23" i="1" s="1"/>
  <c r="P24" i="1"/>
  <c r="P25" i="1"/>
  <c r="P27" i="1"/>
  <c r="P28" i="1"/>
  <c r="V51" i="4"/>
  <c r="N20" i="9"/>
  <c r="P11" i="11"/>
  <c r="P16" i="11"/>
  <c r="P4" i="11"/>
  <c r="T4" i="11" s="1"/>
  <c r="O25" i="11"/>
  <c r="P30" i="11" s="1"/>
  <c r="P17" i="11"/>
  <c r="P13" i="11"/>
  <c r="P22" i="11"/>
  <c r="P7" i="11"/>
  <c r="P14" i="11"/>
  <c r="S14" i="11" s="1"/>
  <c r="P18" i="11"/>
  <c r="K24" i="1"/>
  <c r="K29" i="1"/>
  <c r="F18" i="7"/>
  <c r="F4" i="7"/>
  <c r="F26" i="6"/>
  <c r="F32" i="6"/>
  <c r="AG32" i="6" s="1"/>
  <c r="F18" i="6"/>
  <c r="F62" i="6"/>
  <c r="W15" i="3"/>
  <c r="X15" i="3" s="1"/>
  <c r="S8" i="4"/>
  <c r="AD19" i="11"/>
  <c r="S14" i="5"/>
  <c r="X14" i="5"/>
  <c r="AA8" i="10"/>
  <c r="AD17" i="11"/>
  <c r="AD9" i="10"/>
  <c r="AD6" i="11"/>
  <c r="AE5" i="12"/>
  <c r="V41" i="4"/>
  <c r="S37" i="1"/>
  <c r="W37" i="1"/>
  <c r="T37" i="1"/>
  <c r="AA32" i="11"/>
  <c r="AD32" i="11"/>
  <c r="AE43" i="2"/>
  <c r="AE82" i="4"/>
  <c r="AA42" i="4"/>
  <c r="AE42" i="4"/>
  <c r="V9" i="4"/>
  <c r="X9" i="4" s="1"/>
  <c r="O26" i="5"/>
  <c r="P12" i="5"/>
  <c r="P5" i="5"/>
  <c r="P4" i="5"/>
  <c r="P15" i="5"/>
  <c r="P6" i="5"/>
  <c r="V6" i="5" s="1"/>
  <c r="P19" i="5"/>
  <c r="T19" i="5" s="1"/>
  <c r="P8" i="5"/>
  <c r="P7" i="5"/>
  <c r="P13" i="5"/>
  <c r="P11" i="5"/>
  <c r="P23" i="5"/>
  <c r="W23" i="5" s="1"/>
  <c r="P18" i="5"/>
  <c r="P20" i="5"/>
  <c r="N21" i="11"/>
  <c r="N20" i="11"/>
  <c r="N11" i="11"/>
  <c r="N4" i="11"/>
  <c r="I26" i="5"/>
  <c r="K16" i="5"/>
  <c r="U81" i="4"/>
  <c r="V81" i="4"/>
  <c r="T80" i="4"/>
  <c r="W81" i="4"/>
  <c r="U80" i="4"/>
  <c r="W80" i="4"/>
  <c r="W57" i="4"/>
  <c r="AD14" i="11"/>
  <c r="T23" i="3"/>
  <c r="X23" i="3" s="1"/>
  <c r="AG23" i="3" s="1"/>
  <c r="T24" i="4"/>
  <c r="AD22" i="5"/>
  <c r="AF22" i="5" s="1"/>
  <c r="AE23" i="12"/>
  <c r="AE17" i="12"/>
  <c r="W75" i="4"/>
  <c r="W79" i="4"/>
  <c r="AD4" i="10"/>
  <c r="N30" i="5"/>
  <c r="AE45" i="7"/>
  <c r="U42" i="4"/>
  <c r="AE13" i="1"/>
  <c r="P51" i="7"/>
  <c r="P52" i="7"/>
  <c r="P53" i="7"/>
  <c r="P44" i="7"/>
  <c r="P41" i="7"/>
  <c r="P49" i="7"/>
  <c r="W49" i="7" s="1"/>
  <c r="P48" i="7"/>
  <c r="P43" i="7"/>
  <c r="AE38" i="2"/>
  <c r="V18" i="3"/>
  <c r="AA48" i="4"/>
  <c r="AE48" i="4" s="1"/>
  <c r="AG48" i="4"/>
  <c r="AA21" i="4"/>
  <c r="AE21" i="4" s="1"/>
  <c r="T12" i="4"/>
  <c r="X12" i="4" s="1"/>
  <c r="AG12" i="4" s="1"/>
  <c r="AE8" i="4"/>
  <c r="AE5" i="4"/>
  <c r="I21" i="14"/>
  <c r="I5" i="14"/>
  <c r="I25" i="14" s="1"/>
  <c r="I33" i="14" s="1"/>
  <c r="E25" i="14"/>
  <c r="K5" i="15" s="1"/>
  <c r="O5" i="15" s="1"/>
  <c r="V5" i="7"/>
  <c r="Z15" i="3"/>
  <c r="Z21" i="3"/>
  <c r="Z14" i="3"/>
  <c r="Z11" i="3"/>
  <c r="AA11" i="3" s="1"/>
  <c r="Z22" i="3"/>
  <c r="AA22" i="3" s="1"/>
  <c r="N20" i="15"/>
  <c r="T35" i="4"/>
  <c r="X35" i="4" s="1"/>
  <c r="AG35" i="4" s="1"/>
  <c r="W50" i="4"/>
  <c r="S17" i="5"/>
  <c r="X17" i="5" s="1"/>
  <c r="AF17" i="5" s="1"/>
  <c r="AG16" i="2"/>
  <c r="T29" i="8"/>
  <c r="AE9" i="8"/>
  <c r="N42" i="5"/>
  <c r="AD16" i="5"/>
  <c r="S56" i="4"/>
  <c r="X56" i="4"/>
  <c r="AG56" i="4" s="1"/>
  <c r="AE37" i="3"/>
  <c r="AA4" i="1"/>
  <c r="AE4" i="1" s="1"/>
  <c r="AE16" i="1" s="1"/>
  <c r="U8" i="1"/>
  <c r="X8" i="1"/>
  <c r="AG8" i="1" s="1"/>
  <c r="V8" i="1"/>
  <c r="V16" i="1" s="1"/>
  <c r="AE4" i="2"/>
  <c r="V18" i="4"/>
  <c r="X18" i="4"/>
  <c r="W8" i="4"/>
  <c r="AI47" i="2"/>
  <c r="Q7" i="15"/>
  <c r="Q20" i="15" s="1"/>
  <c r="M28" i="15" s="1"/>
  <c r="I13" i="14"/>
  <c r="M26" i="2"/>
  <c r="N31" i="2" s="1"/>
  <c r="AG31" i="2" s="1"/>
  <c r="N6" i="2"/>
  <c r="AG6" i="2" s="1"/>
  <c r="N10" i="2"/>
  <c r="AG10" i="2"/>
  <c r="T69" i="4"/>
  <c r="AE38" i="3"/>
  <c r="K20" i="3"/>
  <c r="K21" i="3"/>
  <c r="F8" i="7"/>
  <c r="AG8" i="7" s="1"/>
  <c r="K56" i="6"/>
  <c r="F11" i="6"/>
  <c r="AE22" i="8"/>
  <c r="N40" i="5"/>
  <c r="AE16" i="12"/>
  <c r="AG16" i="12" s="1"/>
  <c r="AA34" i="2"/>
  <c r="AE34" i="2" s="1"/>
  <c r="AE15" i="2"/>
  <c r="AE35" i="4"/>
  <c r="H37" i="1"/>
  <c r="H38" i="1"/>
  <c r="H43" i="1"/>
  <c r="H41" i="1"/>
  <c r="H44" i="1" s="1"/>
  <c r="F15" i="7"/>
  <c r="AE43" i="1"/>
  <c r="F29" i="6"/>
  <c r="AG29" i="6" s="1"/>
  <c r="F23" i="6"/>
  <c r="F10" i="6"/>
  <c r="N17" i="6"/>
  <c r="N22" i="6"/>
  <c r="N27" i="6"/>
  <c r="N4" i="6"/>
  <c r="N15" i="6"/>
  <c r="N24" i="6"/>
  <c r="N33" i="6"/>
  <c r="N11" i="6"/>
  <c r="AG11" i="6" s="1"/>
  <c r="V7" i="2"/>
  <c r="T81" i="4"/>
  <c r="AG8" i="9"/>
  <c r="U77" i="4"/>
  <c r="T74" i="4"/>
  <c r="AE41" i="6"/>
  <c r="T42" i="2"/>
  <c r="U42" i="2"/>
  <c r="W42" i="2"/>
  <c r="S42" i="2"/>
  <c r="AE37" i="2"/>
  <c r="AE30" i="2"/>
  <c r="AE11" i="2"/>
  <c r="T21" i="3"/>
  <c r="AE57" i="4"/>
  <c r="U34" i="4"/>
  <c r="X34" i="4" s="1"/>
  <c r="T27" i="4"/>
  <c r="X27" i="4"/>
  <c r="AG27" i="4"/>
  <c r="W24" i="4"/>
  <c r="T20" i="4"/>
  <c r="X20" i="4" s="1"/>
  <c r="AG20" i="4" s="1"/>
  <c r="AE17" i="4"/>
  <c r="AG17" i="4"/>
  <c r="V14" i="4"/>
  <c r="V36" i="4" s="1"/>
  <c r="K55" i="6"/>
  <c r="K49" i="6"/>
  <c r="F33" i="6"/>
  <c r="F15" i="6"/>
  <c r="V42" i="2"/>
  <c r="V80" i="4"/>
  <c r="AE39" i="1"/>
  <c r="AE44" i="1" s="1"/>
  <c r="P30" i="6"/>
  <c r="S18" i="3"/>
  <c r="X18" i="3"/>
  <c r="AA42" i="1"/>
  <c r="AE42" i="1" s="1"/>
  <c r="AA8" i="1"/>
  <c r="AE8" i="1" s="1"/>
  <c r="V11" i="1"/>
  <c r="X11" i="1"/>
  <c r="AG11" i="1" s="1"/>
  <c r="AE44" i="4"/>
  <c r="AA29" i="4"/>
  <c r="AE29" i="4"/>
  <c r="AG29" i="4" s="1"/>
  <c r="AE13" i="4"/>
  <c r="W28" i="4"/>
  <c r="X28" i="4"/>
  <c r="AG28" i="4" s="1"/>
  <c r="AE76" i="4"/>
  <c r="F28" i="15"/>
  <c r="P42" i="11"/>
  <c r="P31" i="11"/>
  <c r="U31" i="11" s="1"/>
  <c r="P29" i="11"/>
  <c r="P40" i="11"/>
  <c r="T40" i="11" s="1"/>
  <c r="P34" i="11"/>
  <c r="P41" i="11"/>
  <c r="P39" i="11"/>
  <c r="P33" i="11"/>
  <c r="U33" i="11" s="1"/>
  <c r="P28" i="11"/>
  <c r="T28" i="11" s="1"/>
  <c r="P37" i="11"/>
  <c r="S30" i="6"/>
  <c r="X30" i="6" s="1"/>
  <c r="W30" i="6"/>
  <c r="T30" i="6"/>
  <c r="U30" i="6"/>
  <c r="V30" i="6"/>
  <c r="X24" i="4"/>
  <c r="AG24" i="4"/>
  <c r="V12" i="5"/>
  <c r="S12" i="5"/>
  <c r="W12" i="5"/>
  <c r="T12" i="5"/>
  <c r="U12" i="5"/>
  <c r="S17" i="11"/>
  <c r="U17" i="11"/>
  <c r="V17" i="11"/>
  <c r="T17" i="11"/>
  <c r="W17" i="11"/>
  <c r="X17" i="11" s="1"/>
  <c r="AF17" i="11" s="1"/>
  <c r="W27" i="1"/>
  <c r="V27" i="1"/>
  <c r="F71" i="6"/>
  <c r="F78" i="6"/>
  <c r="F79" i="6"/>
  <c r="F75" i="6"/>
  <c r="F66" i="6"/>
  <c r="F72" i="6"/>
  <c r="F73" i="6"/>
  <c r="F67" i="6"/>
  <c r="F74" i="6"/>
  <c r="F76" i="6"/>
  <c r="F80" i="6"/>
  <c r="F65" i="6"/>
  <c r="F68" i="6"/>
  <c r="F70" i="6"/>
  <c r="F77" i="6"/>
  <c r="AA8" i="5"/>
  <c r="AD8" i="5" s="1"/>
  <c r="N32" i="2"/>
  <c r="N34" i="2"/>
  <c r="N41" i="2"/>
  <c r="M42" i="15"/>
  <c r="L42" i="15" s="1"/>
  <c r="E42" i="15"/>
  <c r="V53" i="7"/>
  <c r="U53" i="7"/>
  <c r="S53" i="7"/>
  <c r="W53" i="7"/>
  <c r="S8" i="5"/>
  <c r="U8" i="5"/>
  <c r="V8" i="5"/>
  <c r="T8" i="5"/>
  <c r="W8" i="5"/>
  <c r="V4" i="11"/>
  <c r="U4" i="11"/>
  <c r="S24" i="1"/>
  <c r="X10" i="4"/>
  <c r="AG10" i="4"/>
  <c r="S16" i="1"/>
  <c r="X6" i="1"/>
  <c r="AG6" i="1" s="1"/>
  <c r="U75" i="6"/>
  <c r="U69" i="6"/>
  <c r="U67" i="6"/>
  <c r="U80" i="6"/>
  <c r="U73" i="6"/>
  <c r="U66" i="6"/>
  <c r="U65" i="6"/>
  <c r="U71" i="6"/>
  <c r="AA13" i="5"/>
  <c r="N35" i="6"/>
  <c r="X21" i="3"/>
  <c r="V19" i="5"/>
  <c r="S19" i="5"/>
  <c r="W19" i="5"/>
  <c r="X37" i="1"/>
  <c r="AG37" i="1" s="1"/>
  <c r="V18" i="11"/>
  <c r="T18" i="11"/>
  <c r="S18" i="11"/>
  <c r="T23" i="1"/>
  <c r="S23" i="1"/>
  <c r="V23" i="1"/>
  <c r="U59" i="6"/>
  <c r="X59" i="6"/>
  <c r="U49" i="6"/>
  <c r="X49" i="6" s="1"/>
  <c r="U54" i="6"/>
  <c r="U46" i="6"/>
  <c r="U52" i="6"/>
  <c r="U56" i="6"/>
  <c r="U53" i="6"/>
  <c r="X53" i="6"/>
  <c r="U43" i="6"/>
  <c r="X43" i="6" s="1"/>
  <c r="U45" i="6"/>
  <c r="U47" i="6"/>
  <c r="X47" i="6" s="1"/>
  <c r="U42" i="6"/>
  <c r="X42" i="6" s="1"/>
  <c r="U57" i="6"/>
  <c r="U50" i="6"/>
  <c r="U41" i="6"/>
  <c r="X41" i="6"/>
  <c r="U48" i="6"/>
  <c r="X48" i="6" s="1"/>
  <c r="U40" i="6"/>
  <c r="U44" i="6"/>
  <c r="X44" i="6"/>
  <c r="U55" i="6"/>
  <c r="X55" i="6"/>
  <c r="U51" i="6"/>
  <c r="AD11" i="5"/>
  <c r="V7" i="5"/>
  <c r="S7" i="5"/>
  <c r="X7" i="5" s="1"/>
  <c r="AF7" i="5" s="1"/>
  <c r="W7" i="5"/>
  <c r="T7" i="5"/>
  <c r="U7" i="5"/>
  <c r="T25" i="1"/>
  <c r="S25" i="1"/>
  <c r="X25" i="1" s="1"/>
  <c r="AG25" i="1" s="1"/>
  <c r="U25" i="1"/>
  <c r="V25" i="1"/>
  <c r="W25" i="1"/>
  <c r="U16" i="1"/>
  <c r="AE11" i="3"/>
  <c r="F69" i="6"/>
  <c r="T20" i="5"/>
  <c r="X20" i="5"/>
  <c r="AF20" i="5" s="1"/>
  <c r="W20" i="5"/>
  <c r="U20" i="5"/>
  <c r="V20" i="5"/>
  <c r="S20" i="5"/>
  <c r="S6" i="5"/>
  <c r="T6" i="5"/>
  <c r="W6" i="5"/>
  <c r="U6" i="5"/>
  <c r="AE60" i="4"/>
  <c r="V14" i="11"/>
  <c r="W14" i="11"/>
  <c r="S11" i="11"/>
  <c r="W11" i="11"/>
  <c r="T11" i="11"/>
  <c r="X11" i="11" s="1"/>
  <c r="AF11" i="11" s="1"/>
  <c r="V11" i="11"/>
  <c r="U11" i="11"/>
  <c r="S22" i="1"/>
  <c r="U22" i="1"/>
  <c r="T22" i="1"/>
  <c r="W22" i="1"/>
  <c r="AG4" i="6"/>
  <c r="N24" i="2"/>
  <c r="S44" i="7"/>
  <c r="V44" i="7"/>
  <c r="U44" i="7"/>
  <c r="W44" i="7"/>
  <c r="P33" i="5"/>
  <c r="W33" i="5" s="1"/>
  <c r="P32" i="5"/>
  <c r="P42" i="5"/>
  <c r="P31" i="5"/>
  <c r="U31" i="5" s="1"/>
  <c r="P35" i="5"/>
  <c r="P30" i="5"/>
  <c r="S30" i="5" s="1"/>
  <c r="P40" i="5"/>
  <c r="P34" i="5"/>
  <c r="W34" i="5" s="1"/>
  <c r="P36" i="5"/>
  <c r="P37" i="5"/>
  <c r="P41" i="5"/>
  <c r="P29" i="5"/>
  <c r="P39" i="5"/>
  <c r="P38" i="5"/>
  <c r="P43" i="5"/>
  <c r="W36" i="4"/>
  <c r="AA14" i="3"/>
  <c r="AE14" i="3" s="1"/>
  <c r="AG14" i="3" s="1"/>
  <c r="V43" i="7"/>
  <c r="U43" i="7"/>
  <c r="W43" i="7"/>
  <c r="S43" i="7"/>
  <c r="U18" i="5"/>
  <c r="X18" i="5" s="1"/>
  <c r="S18" i="5"/>
  <c r="W18" i="5"/>
  <c r="T18" i="5"/>
  <c r="V18" i="5"/>
  <c r="V15" i="5"/>
  <c r="S15" i="5"/>
  <c r="X15" i="5" s="1"/>
  <c r="AF15" i="5" s="1"/>
  <c r="W15" i="5"/>
  <c r="T15" i="5"/>
  <c r="U15" i="5"/>
  <c r="T7" i="11"/>
  <c r="W7" i="11"/>
  <c r="V7" i="11"/>
  <c r="U7" i="11"/>
  <c r="X7" i="11" s="1"/>
  <c r="S7" i="11"/>
  <c r="K44" i="1"/>
  <c r="AG10" i="6"/>
  <c r="AA21" i="3"/>
  <c r="AE21" i="3"/>
  <c r="X42" i="4"/>
  <c r="AG42" i="4" s="1"/>
  <c r="K24" i="5"/>
  <c r="U23" i="5"/>
  <c r="V23" i="5"/>
  <c r="S23" i="5"/>
  <c r="T23" i="5"/>
  <c r="T4" i="5"/>
  <c r="U4" i="5"/>
  <c r="S4" i="5"/>
  <c r="W4" i="5"/>
  <c r="V4" i="5"/>
  <c r="V22" i="11"/>
  <c r="U22" i="11"/>
  <c r="X22" i="11" s="1"/>
  <c r="AF22" i="11" s="1"/>
  <c r="T22" i="11"/>
  <c r="W22" i="11"/>
  <c r="S22" i="11"/>
  <c r="X11" i="3"/>
  <c r="AG11" i="3" s="1"/>
  <c r="X29" i="8"/>
  <c r="AG29" i="8" s="1"/>
  <c r="AA15" i="3"/>
  <c r="AE15" i="3" s="1"/>
  <c r="AG15" i="3" s="1"/>
  <c r="S49" i="7"/>
  <c r="V49" i="7"/>
  <c r="U49" i="7"/>
  <c r="K34" i="5"/>
  <c r="K40" i="5"/>
  <c r="K29" i="5"/>
  <c r="K30" i="5"/>
  <c r="K41" i="5"/>
  <c r="K39" i="5"/>
  <c r="K37" i="5"/>
  <c r="K33" i="5"/>
  <c r="K31" i="5"/>
  <c r="K32" i="5"/>
  <c r="K38" i="5"/>
  <c r="K42" i="5"/>
  <c r="K35" i="5"/>
  <c r="K43" i="5"/>
  <c r="K36" i="5"/>
  <c r="U11" i="5"/>
  <c r="V11" i="5"/>
  <c r="S11" i="5"/>
  <c r="X11" i="5" s="1"/>
  <c r="AF11" i="5" s="1"/>
  <c r="W11" i="5"/>
  <c r="T11" i="5"/>
  <c r="V5" i="5"/>
  <c r="X8" i="4"/>
  <c r="AG8" i="4" s="1"/>
  <c r="F35" i="7"/>
  <c r="S13" i="11"/>
  <c r="U13" i="11"/>
  <c r="V13" i="11"/>
  <c r="T13" i="11"/>
  <c r="W13" i="11"/>
  <c r="S28" i="1"/>
  <c r="X28" i="1"/>
  <c r="AG28" i="1" s="1"/>
  <c r="U28" i="1"/>
  <c r="V28" i="1"/>
  <c r="W28" i="1"/>
  <c r="T28" i="1"/>
  <c r="N35" i="9"/>
  <c r="X8" i="3"/>
  <c r="AG8" i="3"/>
  <c r="AG30" i="6"/>
  <c r="W33" i="11"/>
  <c r="K44" i="5"/>
  <c r="K46" i="5" s="1"/>
  <c r="L10" i="15" s="1"/>
  <c r="T39" i="5"/>
  <c r="W39" i="5"/>
  <c r="S39" i="5"/>
  <c r="X39" i="5" s="1"/>
  <c r="V39" i="5"/>
  <c r="U39" i="5"/>
  <c r="W35" i="5"/>
  <c r="V35" i="5"/>
  <c r="U35" i="5"/>
  <c r="V31" i="11"/>
  <c r="S31" i="11"/>
  <c r="W31" i="11"/>
  <c r="X31" i="11" s="1"/>
  <c r="T31" i="11"/>
  <c r="T30" i="5"/>
  <c r="W30" i="5"/>
  <c r="T29" i="5"/>
  <c r="W29" i="5"/>
  <c r="S29" i="5"/>
  <c r="V29" i="5"/>
  <c r="T31" i="5"/>
  <c r="X31" i="5" s="1"/>
  <c r="W31" i="5"/>
  <c r="S31" i="5"/>
  <c r="V31" i="5"/>
  <c r="T24" i="1"/>
  <c r="W42" i="11"/>
  <c r="V34" i="5"/>
  <c r="U34" i="5"/>
  <c r="T34" i="5"/>
  <c r="S29" i="11"/>
  <c r="T29" i="11"/>
  <c r="U29" i="11"/>
  <c r="V29" i="11"/>
  <c r="W29" i="11"/>
  <c r="T41" i="5"/>
  <c r="W41" i="5"/>
  <c r="U41" i="5"/>
  <c r="V39" i="11"/>
  <c r="S39" i="11"/>
  <c r="X39" i="11" s="1"/>
  <c r="W39" i="11"/>
  <c r="T39" i="11"/>
  <c r="U39" i="11"/>
  <c r="S32" i="5"/>
  <c r="V32" i="5"/>
  <c r="U32" i="5"/>
  <c r="W32" i="5"/>
  <c r="T37" i="11"/>
  <c r="U37" i="11"/>
  <c r="V37" i="11"/>
  <c r="S37" i="11"/>
  <c r="X37" i="11" s="1"/>
  <c r="W37" i="11"/>
  <c r="S41" i="11"/>
  <c r="W41" i="11"/>
  <c r="T41" i="11"/>
  <c r="U41" i="11"/>
  <c r="V41" i="11"/>
  <c r="X41" i="11" s="1"/>
  <c r="T36" i="5"/>
  <c r="W36" i="5"/>
  <c r="S36" i="5"/>
  <c r="X36" i="5" s="1"/>
  <c r="V36" i="5"/>
  <c r="U36" i="5"/>
  <c r="U28" i="11"/>
  <c r="V28" i="11"/>
  <c r="W28" i="11"/>
  <c r="S28" i="11"/>
  <c r="T34" i="11"/>
  <c r="U34" i="11"/>
  <c r="V34" i="11"/>
  <c r="S34" i="11"/>
  <c r="X34" i="11" s="1"/>
  <c r="W34" i="11"/>
  <c r="S30" i="11"/>
  <c r="X30" i="11"/>
  <c r="W30" i="11"/>
  <c r="U30" i="11"/>
  <c r="V30" i="11"/>
  <c r="T30" i="11"/>
  <c r="U24" i="1"/>
  <c r="V24" i="1" s="1"/>
  <c r="W24" i="1" s="1"/>
  <c r="V48" i="7" l="1"/>
  <c r="X24" i="1"/>
  <c r="AA12" i="7"/>
  <c r="AE12" i="7" s="1"/>
  <c r="AA69" i="6"/>
  <c r="AE69" i="6"/>
  <c r="F81" i="6"/>
  <c r="X8" i="5"/>
  <c r="AF8" i="5" s="1"/>
  <c r="X4" i="5"/>
  <c r="AF4" i="5" s="1"/>
  <c r="AG43" i="1"/>
  <c r="V42" i="11"/>
  <c r="S42" i="11"/>
  <c r="U42" i="11"/>
  <c r="W5" i="5"/>
  <c r="S5" i="5"/>
  <c r="AF5" i="11"/>
  <c r="H41" i="12"/>
  <c r="H42" i="12"/>
  <c r="AG42" i="12" s="1"/>
  <c r="H38" i="12"/>
  <c r="AG38" i="12" s="1"/>
  <c r="H33" i="12"/>
  <c r="AG33" i="12" s="1"/>
  <c r="H40" i="12"/>
  <c r="H32" i="12"/>
  <c r="AG32" i="12" s="1"/>
  <c r="H39" i="12"/>
  <c r="H35" i="12"/>
  <c r="AG35" i="12" s="1"/>
  <c r="H37" i="12"/>
  <c r="H34" i="12"/>
  <c r="H36" i="12"/>
  <c r="H30" i="12"/>
  <c r="AG30" i="12" s="1"/>
  <c r="H29" i="12"/>
  <c r="X34" i="5"/>
  <c r="AF34" i="5" s="1"/>
  <c r="U16" i="11"/>
  <c r="T16" i="11"/>
  <c r="V16" i="11"/>
  <c r="AF7" i="11"/>
  <c r="AG15" i="8"/>
  <c r="S34" i="5"/>
  <c r="U14" i="11"/>
  <c r="N23" i="11"/>
  <c r="N45" i="11" s="1"/>
  <c r="K17" i="15" s="1"/>
  <c r="AG9" i="4"/>
  <c r="AG23" i="4"/>
  <c r="H36" i="4"/>
  <c r="H30" i="11"/>
  <c r="H28" i="11"/>
  <c r="H29" i="11"/>
  <c r="H41" i="11"/>
  <c r="H38" i="11"/>
  <c r="H33" i="11"/>
  <c r="H32" i="11"/>
  <c r="H37" i="11"/>
  <c r="AF37" i="11" s="1"/>
  <c r="H36" i="11"/>
  <c r="H31" i="11"/>
  <c r="H42" i="11"/>
  <c r="H39" i="11"/>
  <c r="AF39" i="11" s="1"/>
  <c r="H34" i="11"/>
  <c r="T42" i="11"/>
  <c r="X13" i="11"/>
  <c r="AF13" i="11" s="1"/>
  <c r="T14" i="11"/>
  <c r="X14" i="11" s="1"/>
  <c r="AF14" i="11" s="1"/>
  <c r="AG33" i="6"/>
  <c r="AA80" i="9"/>
  <c r="AE80" i="9" s="1"/>
  <c r="W43" i="5"/>
  <c r="S33" i="5"/>
  <c r="T33" i="11"/>
  <c r="AF31" i="5"/>
  <c r="U27" i="1"/>
  <c r="T27" i="1"/>
  <c r="S27" i="1"/>
  <c r="X27" i="1"/>
  <c r="AG27" i="1" s="1"/>
  <c r="H31" i="12"/>
  <c r="AG31" i="12" s="1"/>
  <c r="N44" i="2"/>
  <c r="N39" i="2"/>
  <c r="AG39" i="2" s="1"/>
  <c r="N40" i="2"/>
  <c r="N30" i="2"/>
  <c r="N43" i="2"/>
  <c r="N38" i="2"/>
  <c r="N29" i="2"/>
  <c r="N35" i="2"/>
  <c r="AE29" i="9"/>
  <c r="AG29" i="9" s="1"/>
  <c r="AA29" i="9"/>
  <c r="T33" i="5"/>
  <c r="X33" i="5" s="1"/>
  <c r="AF33" i="5" s="1"/>
  <c r="X29" i="11"/>
  <c r="X29" i="5"/>
  <c r="AF29" i="5" s="1"/>
  <c r="P44" i="5"/>
  <c r="U29" i="5"/>
  <c r="N36" i="2"/>
  <c r="AG13" i="4"/>
  <c r="U33" i="5"/>
  <c r="S33" i="11"/>
  <c r="U40" i="11"/>
  <c r="S41" i="5"/>
  <c r="X41" i="5" s="1"/>
  <c r="AF41" i="5" s="1"/>
  <c r="V41" i="5"/>
  <c r="X14" i="4"/>
  <c r="AG14" i="4" s="1"/>
  <c r="AG72" i="9"/>
  <c r="X22" i="1"/>
  <c r="AG22" i="1" s="1"/>
  <c r="X28" i="11"/>
  <c r="V33" i="5"/>
  <c r="V33" i="11"/>
  <c r="W40" i="11"/>
  <c r="N33" i="2"/>
  <c r="T32" i="5"/>
  <c r="X32" i="5" s="1"/>
  <c r="AF32" i="5" s="1"/>
  <c r="U5" i="5"/>
  <c r="X6" i="5"/>
  <c r="AF6" i="5" s="1"/>
  <c r="K30" i="1"/>
  <c r="K46" i="1" s="1"/>
  <c r="H60" i="4"/>
  <c r="AG12" i="12"/>
  <c r="X16" i="6"/>
  <c r="AG16" i="6" s="1"/>
  <c r="W16" i="11"/>
  <c r="X12" i="5"/>
  <c r="AF12" i="5" s="1"/>
  <c r="W18" i="11"/>
  <c r="U18" i="11"/>
  <c r="X18" i="11" s="1"/>
  <c r="AF18" i="11" s="1"/>
  <c r="S40" i="11"/>
  <c r="T5" i="5"/>
  <c r="V40" i="11"/>
  <c r="X40" i="11" s="1"/>
  <c r="S16" i="11"/>
  <c r="X16" i="11" s="1"/>
  <c r="AF16" i="11" s="1"/>
  <c r="F35" i="6"/>
  <c r="H44" i="3"/>
  <c r="H46" i="3" s="1"/>
  <c r="H46" i="1"/>
  <c r="L6" i="15" s="1"/>
  <c r="AG43" i="2"/>
  <c r="AG21" i="3"/>
  <c r="V30" i="5"/>
  <c r="U30" i="5"/>
  <c r="X30" i="5" s="1"/>
  <c r="AF30" i="5" s="1"/>
  <c r="X23" i="5"/>
  <c r="AF23" i="5" s="1"/>
  <c r="S35" i="5"/>
  <c r="T35" i="5"/>
  <c r="V22" i="1"/>
  <c r="AG4" i="1"/>
  <c r="N37" i="2"/>
  <c r="H81" i="6"/>
  <c r="H83" i="6" s="1"/>
  <c r="W4" i="11"/>
  <c r="H73" i="7"/>
  <c r="H71" i="7"/>
  <c r="H45" i="9"/>
  <c r="H83" i="4"/>
  <c r="AG50" i="4"/>
  <c r="H45" i="2"/>
  <c r="H47" i="2" s="1"/>
  <c r="H35" i="7"/>
  <c r="H24" i="10"/>
  <c r="X8" i="6"/>
  <c r="AG8" i="6" s="1"/>
  <c r="U23" i="1"/>
  <c r="X23" i="1" s="1"/>
  <c r="AG23" i="1" s="1"/>
  <c r="U19" i="5"/>
  <c r="X19" i="5" s="1"/>
  <c r="AF19" i="5" s="1"/>
  <c r="S4" i="11"/>
  <c r="P36" i="11"/>
  <c r="H57" i="7"/>
  <c r="H44" i="9"/>
  <c r="AE28" i="9"/>
  <c r="AE12" i="6"/>
  <c r="AG12" i="6" s="1"/>
  <c r="AA15" i="6"/>
  <c r="AE15" i="6" s="1"/>
  <c r="AE72" i="9"/>
  <c r="AA54" i="9"/>
  <c r="AE54" i="9" s="1"/>
  <c r="AE50" i="9"/>
  <c r="X5" i="2"/>
  <c r="AG5" i="2" s="1"/>
  <c r="P38" i="11"/>
  <c r="H45" i="7"/>
  <c r="H58" i="7"/>
  <c r="H59" i="7"/>
  <c r="H47" i="9"/>
  <c r="AE34" i="9"/>
  <c r="AA17" i="3"/>
  <c r="AE17" i="3" s="1"/>
  <c r="AG17" i="3" s="1"/>
  <c r="F60" i="7"/>
  <c r="P32" i="11"/>
  <c r="AE10" i="9"/>
  <c r="H44" i="10"/>
  <c r="S69" i="6"/>
  <c r="W69" i="6"/>
  <c r="T69" i="6"/>
  <c r="H48" i="9"/>
  <c r="H81" i="9"/>
  <c r="AE76" i="9"/>
  <c r="AG41" i="8"/>
  <c r="AE7" i="3"/>
  <c r="H54" i="9"/>
  <c r="H42" i="9"/>
  <c r="H23" i="11"/>
  <c r="AE4" i="9"/>
  <c r="AA7" i="3"/>
  <c r="AG18" i="2"/>
  <c r="AG7" i="6"/>
  <c r="AG17" i="12"/>
  <c r="AE18" i="3"/>
  <c r="AG18" i="3" s="1"/>
  <c r="AG39" i="8"/>
  <c r="X9" i="8"/>
  <c r="AG9" i="8" s="1"/>
  <c r="S24" i="8"/>
  <c r="H79" i="7"/>
  <c r="H55" i="9"/>
  <c r="H57" i="9"/>
  <c r="H41" i="9"/>
  <c r="AG74" i="9"/>
  <c r="AG19" i="2"/>
  <c r="AE57" i="9"/>
  <c r="F24" i="8"/>
  <c r="AG7" i="9"/>
  <c r="AG15" i="12"/>
  <c r="AE4" i="3"/>
  <c r="S57" i="6"/>
  <c r="V57" i="6"/>
  <c r="T57" i="6"/>
  <c r="W57" i="6"/>
  <c r="AG17" i="2"/>
  <c r="AG23" i="8"/>
  <c r="K24" i="3"/>
  <c r="P35" i="11"/>
  <c r="H58" i="9"/>
  <c r="H74" i="7"/>
  <c r="H72" i="7"/>
  <c r="H51" i="9"/>
  <c r="AG34" i="6"/>
  <c r="AE25" i="6"/>
  <c r="AG25" i="6" s="1"/>
  <c r="X41" i="2"/>
  <c r="AG41" i="2" s="1"/>
  <c r="T71" i="6"/>
  <c r="S71" i="6"/>
  <c r="W71" i="6"/>
  <c r="AE10" i="3"/>
  <c r="X29" i="12"/>
  <c r="AE23" i="9"/>
  <c r="AG23" i="9" s="1"/>
  <c r="AE23" i="6"/>
  <c r="AG23" i="6" s="1"/>
  <c r="AA71" i="7"/>
  <c r="AE71" i="7" s="1"/>
  <c r="X11" i="2"/>
  <c r="AG11" i="2" s="1"/>
  <c r="V44" i="12"/>
  <c r="H76" i="7"/>
  <c r="H68" i="7"/>
  <c r="H67" i="7"/>
  <c r="H80" i="7"/>
  <c r="AA79" i="7"/>
  <c r="AE79" i="7" s="1"/>
  <c r="AE74" i="7"/>
  <c r="H65" i="7"/>
  <c r="H81" i="7" s="1"/>
  <c r="AG17" i="9"/>
  <c r="H42" i="7"/>
  <c r="H54" i="7"/>
  <c r="H53" i="7"/>
  <c r="H55" i="7"/>
  <c r="AA23" i="9"/>
  <c r="AE25" i="9"/>
  <c r="AE9" i="7"/>
  <c r="AE19" i="6"/>
  <c r="AE66" i="6"/>
  <c r="AE81" i="6" s="1"/>
  <c r="X30" i="12"/>
  <c r="W46" i="6"/>
  <c r="V46" i="6"/>
  <c r="S46" i="6"/>
  <c r="T46" i="6"/>
  <c r="R43" i="11"/>
  <c r="R45" i="11" s="1"/>
  <c r="AE22" i="3"/>
  <c r="H43" i="9"/>
  <c r="H66" i="7"/>
  <c r="H47" i="7"/>
  <c r="H44" i="8"/>
  <c r="H46" i="8" s="1"/>
  <c r="AA34" i="9"/>
  <c r="AA18" i="9"/>
  <c r="AE18" i="9"/>
  <c r="AE20" i="7"/>
  <c r="H52" i="9"/>
  <c r="AA10" i="3"/>
  <c r="AE22" i="6"/>
  <c r="AG22" i="6" s="1"/>
  <c r="AE65" i="7"/>
  <c r="H49" i="9"/>
  <c r="AG14" i="7"/>
  <c r="AE5" i="9"/>
  <c r="AG5" i="9" s="1"/>
  <c r="AA70" i="9"/>
  <c r="AE70" i="9" s="1"/>
  <c r="AA22" i="6"/>
  <c r="AG33" i="4"/>
  <c r="AA24" i="7"/>
  <c r="AE24" i="7" s="1"/>
  <c r="AE32" i="9"/>
  <c r="AG32" i="9" s="1"/>
  <c r="H80" i="6"/>
  <c r="AE41" i="9"/>
  <c r="V50" i="6"/>
  <c r="R60" i="6"/>
  <c r="U15" i="6"/>
  <c r="X21" i="2"/>
  <c r="AG21" i="2" s="1"/>
  <c r="S18" i="12"/>
  <c r="X18" i="12" s="1"/>
  <c r="AG18" i="12" s="1"/>
  <c r="R24" i="12"/>
  <c r="R46" i="12" s="1"/>
  <c r="W18" i="12"/>
  <c r="V18" i="12"/>
  <c r="U18" i="12"/>
  <c r="T18" i="12"/>
  <c r="T11" i="7"/>
  <c r="U11" i="7"/>
  <c r="S11" i="7"/>
  <c r="X11" i="7" s="1"/>
  <c r="AG11" i="7" s="1"/>
  <c r="W11" i="7"/>
  <c r="H75" i="6"/>
  <c r="W15" i="6"/>
  <c r="X22" i="8"/>
  <c r="AG22" i="8" s="1"/>
  <c r="AF18" i="10"/>
  <c r="T51" i="6"/>
  <c r="X14" i="6"/>
  <c r="AG14" i="6" s="1"/>
  <c r="X19" i="8"/>
  <c r="X9" i="7"/>
  <c r="AG9" i="7" s="1"/>
  <c r="S51" i="6"/>
  <c r="S44" i="12"/>
  <c r="W40" i="6"/>
  <c r="T40" i="6"/>
  <c r="V51" i="6"/>
  <c r="X43" i="12"/>
  <c r="X34" i="9"/>
  <c r="AG34" i="9" s="1"/>
  <c r="AE15" i="8"/>
  <c r="AE24" i="8" s="1"/>
  <c r="T56" i="6"/>
  <c r="X19" i="2"/>
  <c r="X36" i="12"/>
  <c r="T34" i="12"/>
  <c r="W34" i="12"/>
  <c r="W44" i="12" s="1"/>
  <c r="AA19" i="8"/>
  <c r="AE19" i="8"/>
  <c r="X20" i="11"/>
  <c r="AF20" i="11" s="1"/>
  <c r="V24" i="8"/>
  <c r="X28" i="9"/>
  <c r="X20" i="12"/>
  <c r="AG20" i="12" s="1"/>
  <c r="V47" i="4"/>
  <c r="W47" i="4"/>
  <c r="T47" i="4"/>
  <c r="U47" i="4"/>
  <c r="X47" i="4" s="1"/>
  <c r="AG47" i="4" s="1"/>
  <c r="X10" i="9"/>
  <c r="AG10" i="9" s="1"/>
  <c r="X4" i="8"/>
  <c r="AG4" i="8" s="1"/>
  <c r="AE47" i="9"/>
  <c r="X4" i="2"/>
  <c r="AG4" i="2" s="1"/>
  <c r="X18" i="9"/>
  <c r="AG18" i="9" s="1"/>
  <c r="P44" i="10"/>
  <c r="V67" i="9"/>
  <c r="W67" i="9"/>
  <c r="S67" i="9"/>
  <c r="X67" i="9" s="1"/>
  <c r="AG67" i="9" s="1"/>
  <c r="H33" i="2"/>
  <c r="H71" i="6"/>
  <c r="S45" i="6"/>
  <c r="X35" i="2"/>
  <c r="X18" i="6"/>
  <c r="AG18" i="6" s="1"/>
  <c r="AE33" i="6"/>
  <c r="U40" i="2"/>
  <c r="X40" i="2" s="1"/>
  <c r="W40" i="2"/>
  <c r="X20" i="6"/>
  <c r="AG20" i="6" s="1"/>
  <c r="X12" i="11"/>
  <c r="AF12" i="11" s="1"/>
  <c r="S73" i="6"/>
  <c r="T35" i="9"/>
  <c r="X19" i="6"/>
  <c r="AG19" i="6" s="1"/>
  <c r="S68" i="6"/>
  <c r="X39" i="12"/>
  <c r="X4" i="9"/>
  <c r="AG4" i="9" s="1"/>
  <c r="X13" i="9"/>
  <c r="AG13" i="9" s="1"/>
  <c r="X7" i="7"/>
  <c r="AG7" i="7" s="1"/>
  <c r="X15" i="2"/>
  <c r="AG15" i="2" s="1"/>
  <c r="X41" i="12"/>
  <c r="X16" i="5"/>
  <c r="AF16" i="5" s="1"/>
  <c r="AE75" i="6"/>
  <c r="AA58" i="9"/>
  <c r="AE58" i="9"/>
  <c r="S15" i="6"/>
  <c r="X15" i="6" s="1"/>
  <c r="AG15" i="6" s="1"/>
  <c r="S27" i="6"/>
  <c r="X27" i="6" s="1"/>
  <c r="AG27" i="6" s="1"/>
  <c r="U27" i="6"/>
  <c r="T27" i="6"/>
  <c r="X7" i="1"/>
  <c r="AG7" i="1" s="1"/>
  <c r="X25" i="9"/>
  <c r="X5" i="6"/>
  <c r="AG5" i="6" s="1"/>
  <c r="X9" i="10"/>
  <c r="AF9" i="10" s="1"/>
  <c r="X6" i="10"/>
  <c r="R74" i="6"/>
  <c r="R79" i="6"/>
  <c r="R77" i="6"/>
  <c r="R72" i="6"/>
  <c r="R78" i="6"/>
  <c r="R70" i="6"/>
  <c r="R81" i="6" s="1"/>
  <c r="R83" i="6" s="1"/>
  <c r="R76" i="6"/>
  <c r="S54" i="6"/>
  <c r="X54" i="6" s="1"/>
  <c r="T75" i="6"/>
  <c r="V56" i="6"/>
  <c r="S56" i="6"/>
  <c r="X56" i="6" s="1"/>
  <c r="X37" i="12"/>
  <c r="X15" i="9"/>
  <c r="AG15" i="9" s="1"/>
  <c r="S50" i="6"/>
  <c r="W50" i="6"/>
  <c r="X36" i="2"/>
  <c r="X6" i="9"/>
  <c r="AG6" i="9" s="1"/>
  <c r="R45" i="2"/>
  <c r="T76" i="7"/>
  <c r="X76" i="7" s="1"/>
  <c r="X11" i="4"/>
  <c r="K23" i="11"/>
  <c r="AA32" i="5"/>
  <c r="AD32" i="5"/>
  <c r="W35" i="1"/>
  <c r="T35" i="1"/>
  <c r="V35" i="1"/>
  <c r="V32" i="2"/>
  <c r="X32" i="2" s="1"/>
  <c r="AG32" i="2" s="1"/>
  <c r="F33" i="8"/>
  <c r="AG33" i="8" s="1"/>
  <c r="T21" i="2"/>
  <c r="S13" i="6"/>
  <c r="V16" i="6"/>
  <c r="T6" i="11"/>
  <c r="X19" i="12"/>
  <c r="AG19" i="12" s="1"/>
  <c r="V76" i="7"/>
  <c r="X12" i="12"/>
  <c r="K60" i="9"/>
  <c r="K83" i="9" s="1"/>
  <c r="R31" i="3"/>
  <c r="T31" i="3" s="1"/>
  <c r="R38" i="3"/>
  <c r="R29" i="3"/>
  <c r="R35" i="3"/>
  <c r="R42" i="3"/>
  <c r="R41" i="3"/>
  <c r="R43" i="3"/>
  <c r="R30" i="3"/>
  <c r="R36" i="3"/>
  <c r="R40" i="3"/>
  <c r="R39" i="3"/>
  <c r="W26" i="6"/>
  <c r="X26" i="6" s="1"/>
  <c r="AG26" i="6" s="1"/>
  <c r="T26" i="6"/>
  <c r="U26" i="6"/>
  <c r="X21" i="11"/>
  <c r="AF21" i="11" s="1"/>
  <c r="S80" i="9"/>
  <c r="W80" i="9"/>
  <c r="U80" i="9"/>
  <c r="S36" i="3"/>
  <c r="U31" i="4"/>
  <c r="U36" i="4" s="1"/>
  <c r="S31" i="4"/>
  <c r="X31" i="4" s="1"/>
  <c r="AG31" i="4" s="1"/>
  <c r="T31" i="4"/>
  <c r="AE8" i="12"/>
  <c r="AE24" i="12" s="1"/>
  <c r="AE46" i="12" s="1"/>
  <c r="I18" i="15" s="1"/>
  <c r="AA9" i="5"/>
  <c r="AD9" i="5" s="1"/>
  <c r="X20" i="8"/>
  <c r="AG20" i="8" s="1"/>
  <c r="R34" i="3"/>
  <c r="V66" i="7"/>
  <c r="U66" i="7"/>
  <c r="X66" i="7" s="1"/>
  <c r="W66" i="7"/>
  <c r="S33" i="3"/>
  <c r="U33" i="3"/>
  <c r="U27" i="9"/>
  <c r="U35" i="9" s="1"/>
  <c r="W27" i="9"/>
  <c r="W35" i="9" s="1"/>
  <c r="W30" i="3"/>
  <c r="X30" i="3"/>
  <c r="AG30" i="3" s="1"/>
  <c r="R24" i="2"/>
  <c r="R47" i="2" s="1"/>
  <c r="T32" i="3"/>
  <c r="V32" i="3"/>
  <c r="S32" i="3"/>
  <c r="X32" i="3" s="1"/>
  <c r="W32" i="3"/>
  <c r="X68" i="9"/>
  <c r="AG68" i="9" s="1"/>
  <c r="K81" i="9"/>
  <c r="V80" i="9"/>
  <c r="X10" i="12"/>
  <c r="R69" i="7"/>
  <c r="R80" i="7"/>
  <c r="R75" i="7"/>
  <c r="R72" i="7"/>
  <c r="R74" i="7"/>
  <c r="R67" i="7"/>
  <c r="R77" i="7"/>
  <c r="R70" i="7"/>
  <c r="R65" i="7"/>
  <c r="R68" i="7"/>
  <c r="R78" i="7"/>
  <c r="R79" i="7"/>
  <c r="R73" i="7"/>
  <c r="R71" i="7"/>
  <c r="F23" i="11"/>
  <c r="F45" i="11" s="1"/>
  <c r="K36" i="4"/>
  <c r="T80" i="9"/>
  <c r="T12" i="2"/>
  <c r="X6" i="11"/>
  <c r="AF6" i="11" s="1"/>
  <c r="X20" i="2"/>
  <c r="AG20" i="2" s="1"/>
  <c r="X12" i="2"/>
  <c r="AG12" i="2" s="1"/>
  <c r="T27" i="9"/>
  <c r="X21" i="4"/>
  <c r="AG21" i="4" s="1"/>
  <c r="S27" i="9"/>
  <c r="S30" i="3"/>
  <c r="X19" i="9"/>
  <c r="AG19" i="9" s="1"/>
  <c r="X5" i="4"/>
  <c r="AG5" i="4" s="1"/>
  <c r="K79" i="4"/>
  <c r="K71" i="4"/>
  <c r="K66" i="4"/>
  <c r="K76" i="4"/>
  <c r="K65" i="4"/>
  <c r="K74" i="4"/>
  <c r="K82" i="4"/>
  <c r="K68" i="4"/>
  <c r="K73" i="4"/>
  <c r="K75" i="4"/>
  <c r="K67" i="4"/>
  <c r="K78" i="4"/>
  <c r="K69" i="4"/>
  <c r="K77" i="4"/>
  <c r="K72" i="4"/>
  <c r="K70" i="4"/>
  <c r="U73" i="4"/>
  <c r="V73" i="4"/>
  <c r="P83" i="4"/>
  <c r="P85" i="4" s="1"/>
  <c r="W73" i="4"/>
  <c r="V12" i="2"/>
  <c r="U30" i="3"/>
  <c r="P44" i="12"/>
  <c r="U7" i="2"/>
  <c r="T7" i="2"/>
  <c r="T30" i="3"/>
  <c r="X13" i="1"/>
  <c r="AG13" i="1" s="1"/>
  <c r="P81" i="9"/>
  <c r="U71" i="9"/>
  <c r="V71" i="9"/>
  <c r="W71" i="9"/>
  <c r="X71" i="9"/>
  <c r="AG71" i="9" s="1"/>
  <c r="P51" i="9"/>
  <c r="P46" i="9"/>
  <c r="P48" i="9"/>
  <c r="P41" i="9"/>
  <c r="P50" i="9"/>
  <c r="P59" i="9"/>
  <c r="P52" i="9"/>
  <c r="P58" i="9"/>
  <c r="P54" i="9"/>
  <c r="P44" i="9"/>
  <c r="P57" i="9"/>
  <c r="P43" i="9"/>
  <c r="P42" i="9"/>
  <c r="P47" i="9"/>
  <c r="P56" i="9"/>
  <c r="P45" i="9"/>
  <c r="P49" i="9"/>
  <c r="P55" i="9"/>
  <c r="P53" i="9"/>
  <c r="X31" i="7"/>
  <c r="AG31" i="7" s="1"/>
  <c r="X19" i="10"/>
  <c r="AF19" i="10" s="1"/>
  <c r="V30" i="3"/>
  <c r="X5" i="8"/>
  <c r="AG5" i="8" s="1"/>
  <c r="W65" i="9"/>
  <c r="S65" i="9"/>
  <c r="U65" i="9"/>
  <c r="V65" i="9"/>
  <c r="K46" i="12"/>
  <c r="S5" i="7"/>
  <c r="U5" i="7"/>
  <c r="T5" i="7"/>
  <c r="T33" i="3"/>
  <c r="X33" i="3" s="1"/>
  <c r="X9" i="2"/>
  <c r="AG9" i="2" s="1"/>
  <c r="AD8" i="11"/>
  <c r="AD23" i="11" s="1"/>
  <c r="X14" i="2"/>
  <c r="AG14" i="2" s="1"/>
  <c r="X6" i="12"/>
  <c r="AG6" i="12" s="1"/>
  <c r="X15" i="10"/>
  <c r="AF15" i="10" s="1"/>
  <c r="K40" i="11"/>
  <c r="K29" i="11"/>
  <c r="AD6" i="10"/>
  <c r="AD14" i="10"/>
  <c r="AF14" i="10" s="1"/>
  <c r="W20" i="3"/>
  <c r="S20" i="3"/>
  <c r="F58" i="6"/>
  <c r="K34" i="11"/>
  <c r="R46" i="4"/>
  <c r="R53" i="4"/>
  <c r="R43" i="4"/>
  <c r="AE12" i="12"/>
  <c r="AA40" i="8"/>
  <c r="AE40" i="8" s="1"/>
  <c r="AG40" i="8" s="1"/>
  <c r="AA55" i="6"/>
  <c r="AE55" i="6" s="1"/>
  <c r="AE10" i="12"/>
  <c r="N56" i="9"/>
  <c r="N45" i="9"/>
  <c r="N54" i="9"/>
  <c r="N47" i="9"/>
  <c r="N58" i="9"/>
  <c r="N40" i="9"/>
  <c r="N42" i="9"/>
  <c r="N50" i="9"/>
  <c r="R51" i="7"/>
  <c r="R45" i="7"/>
  <c r="S79" i="9"/>
  <c r="R37" i="5"/>
  <c r="K78" i="7"/>
  <c r="AA42" i="10"/>
  <c r="AD42" i="10" s="1"/>
  <c r="K41" i="11"/>
  <c r="R56" i="7"/>
  <c r="R59" i="4"/>
  <c r="R54" i="4"/>
  <c r="R70" i="9"/>
  <c r="R69" i="9"/>
  <c r="N43" i="6"/>
  <c r="P55" i="7"/>
  <c r="P54" i="7"/>
  <c r="P59" i="7"/>
  <c r="P45" i="7"/>
  <c r="P58" i="7"/>
  <c r="P42" i="7"/>
  <c r="P40" i="7"/>
  <c r="P56" i="7"/>
  <c r="P57" i="7"/>
  <c r="P50" i="7"/>
  <c r="R29" i="7"/>
  <c r="R4" i="7"/>
  <c r="R22" i="7"/>
  <c r="R20" i="7"/>
  <c r="R12" i="7"/>
  <c r="R27" i="7"/>
  <c r="R25" i="7"/>
  <c r="R13" i="7"/>
  <c r="R15" i="7"/>
  <c r="R24" i="7"/>
  <c r="R17" i="7"/>
  <c r="R16" i="7"/>
  <c r="K38" i="10"/>
  <c r="K36" i="10"/>
  <c r="K37" i="10"/>
  <c r="K42" i="10"/>
  <c r="K40" i="10"/>
  <c r="K43" i="10"/>
  <c r="K32" i="10"/>
  <c r="K33" i="10"/>
  <c r="V79" i="9"/>
  <c r="R43" i="5"/>
  <c r="K68" i="7"/>
  <c r="K32" i="3"/>
  <c r="AG32" i="3" s="1"/>
  <c r="AA34" i="10"/>
  <c r="AD34" i="10" s="1"/>
  <c r="K33" i="11"/>
  <c r="R48" i="7"/>
  <c r="AA38" i="8"/>
  <c r="AE38" i="8" s="1"/>
  <c r="AG38" i="8" s="1"/>
  <c r="AA43" i="8"/>
  <c r="AE43" i="8" s="1"/>
  <c r="AG43" i="8" s="1"/>
  <c r="AA37" i="10"/>
  <c r="AD37" i="10" s="1"/>
  <c r="AD31" i="10"/>
  <c r="K34" i="10"/>
  <c r="N43" i="12"/>
  <c r="AG43" i="12" s="1"/>
  <c r="N37" i="12"/>
  <c r="N40" i="12"/>
  <c r="N36" i="12"/>
  <c r="N35" i="12"/>
  <c r="N34" i="12"/>
  <c r="N29" i="12"/>
  <c r="N39" i="12"/>
  <c r="AA34" i="11"/>
  <c r="AD34" i="11" s="1"/>
  <c r="AA37" i="11"/>
  <c r="AD37" i="11" s="1"/>
  <c r="AA28" i="11"/>
  <c r="AA36" i="11"/>
  <c r="AD36" i="11" s="1"/>
  <c r="K42" i="11"/>
  <c r="N48" i="6"/>
  <c r="N41" i="6"/>
  <c r="N44" i="6"/>
  <c r="N52" i="6"/>
  <c r="N46" i="6"/>
  <c r="N60" i="6" s="1"/>
  <c r="N83" i="6" s="1"/>
  <c r="K12" i="15" s="1"/>
  <c r="N57" i="6"/>
  <c r="K30" i="10"/>
  <c r="AA31" i="11"/>
  <c r="AD31" i="11"/>
  <c r="AA66" i="4"/>
  <c r="AE66" i="4" s="1"/>
  <c r="AA38" i="5"/>
  <c r="AD38" i="5" s="1"/>
  <c r="AA30" i="5"/>
  <c r="AD30" i="5" s="1"/>
  <c r="AA39" i="5"/>
  <c r="AD39" i="5" s="1"/>
  <c r="AF39" i="5" s="1"/>
  <c r="AA43" i="5"/>
  <c r="AD43" i="5" s="1"/>
  <c r="W74" i="4"/>
  <c r="S41" i="4"/>
  <c r="U58" i="4"/>
  <c r="X58" i="4" s="1"/>
  <c r="AG58" i="4" s="1"/>
  <c r="R38" i="5"/>
  <c r="R44" i="5" s="1"/>
  <c r="K29" i="3"/>
  <c r="K36" i="11"/>
  <c r="R42" i="7"/>
  <c r="N34" i="8"/>
  <c r="AD5" i="10"/>
  <c r="AD24" i="10" s="1"/>
  <c r="K39" i="10"/>
  <c r="T38" i="1"/>
  <c r="X38" i="1" s="1"/>
  <c r="AG38" i="1" s="1"/>
  <c r="AA30" i="11"/>
  <c r="AD30" i="11"/>
  <c r="K35" i="11"/>
  <c r="N30" i="8"/>
  <c r="AG30" i="8" s="1"/>
  <c r="AD29" i="10"/>
  <c r="U54" i="4"/>
  <c r="AE32" i="2"/>
  <c r="AE45" i="2" s="1"/>
  <c r="S25" i="4"/>
  <c r="S62" i="4"/>
  <c r="S68" i="4" s="1"/>
  <c r="X68" i="4" s="1"/>
  <c r="R5" i="10"/>
  <c r="R12" i="10"/>
  <c r="R4" i="10"/>
  <c r="R10" i="10"/>
  <c r="R13" i="10"/>
  <c r="R11" i="10"/>
  <c r="R21" i="10"/>
  <c r="Q26" i="10"/>
  <c r="R17" i="10"/>
  <c r="R22" i="10"/>
  <c r="K28" i="11"/>
  <c r="R71" i="4"/>
  <c r="R65" i="4"/>
  <c r="K29" i="10"/>
  <c r="P35" i="9"/>
  <c r="AA43" i="6"/>
  <c r="AE43" i="6" s="1"/>
  <c r="AE60" i="6" s="1"/>
  <c r="N49" i="9"/>
  <c r="AD28" i="11"/>
  <c r="K32" i="11"/>
  <c r="K41" i="10"/>
  <c r="K80" i="7"/>
  <c r="K65" i="7"/>
  <c r="F48" i="6"/>
  <c r="X4" i="4"/>
  <c r="AG4" i="4" s="1"/>
  <c r="K70" i="7"/>
  <c r="K39" i="3"/>
  <c r="R54" i="7"/>
  <c r="R44" i="4"/>
  <c r="N42" i="8"/>
  <c r="AG42" i="8" s="1"/>
  <c r="R41" i="7"/>
  <c r="F72" i="4"/>
  <c r="F71" i="4"/>
  <c r="N48" i="9"/>
  <c r="R44" i="1"/>
  <c r="R46" i="1" s="1"/>
  <c r="AE16" i="4"/>
  <c r="AG16" i="4" s="1"/>
  <c r="T4" i="4"/>
  <c r="K73" i="7"/>
  <c r="K42" i="3"/>
  <c r="AA30" i="10"/>
  <c r="AD30" i="10" s="1"/>
  <c r="V66" i="9"/>
  <c r="X66" i="9" s="1"/>
  <c r="R52" i="7"/>
  <c r="R55" i="4"/>
  <c r="N41" i="8"/>
  <c r="R57" i="7"/>
  <c r="R40" i="5"/>
  <c r="S40" i="5" s="1"/>
  <c r="R42" i="5"/>
  <c r="N34" i="3"/>
  <c r="N40" i="3"/>
  <c r="K35" i="7"/>
  <c r="N46" i="9"/>
  <c r="AA42" i="8"/>
  <c r="AE42" i="8" s="1"/>
  <c r="AE23" i="1"/>
  <c r="AA69" i="4"/>
  <c r="AE69" i="4" s="1"/>
  <c r="AA65" i="4"/>
  <c r="AE65" i="4" s="1"/>
  <c r="AA68" i="4"/>
  <c r="AE68" i="4" s="1"/>
  <c r="AA73" i="4"/>
  <c r="AE73" i="4" s="1"/>
  <c r="AA77" i="4"/>
  <c r="AE77" i="4" s="1"/>
  <c r="K42" i="6"/>
  <c r="K52" i="6"/>
  <c r="K41" i="6"/>
  <c r="K40" i="6"/>
  <c r="K43" i="6"/>
  <c r="K58" i="6"/>
  <c r="K48" i="6"/>
  <c r="AA32" i="10"/>
  <c r="AD32" i="10" s="1"/>
  <c r="AA43" i="10"/>
  <c r="AD43" i="10" s="1"/>
  <c r="R55" i="7"/>
  <c r="P44" i="8"/>
  <c r="P46" i="8" s="1"/>
  <c r="P24" i="10"/>
  <c r="P46" i="10" s="1"/>
  <c r="R47" i="7"/>
  <c r="P29" i="3"/>
  <c r="P40" i="3"/>
  <c r="P37" i="3"/>
  <c r="K31" i="10"/>
  <c r="AA50" i="6"/>
  <c r="P46" i="7"/>
  <c r="N43" i="9"/>
  <c r="N44" i="9"/>
  <c r="K37" i="2"/>
  <c r="K35" i="2"/>
  <c r="K54" i="7"/>
  <c r="K48" i="7"/>
  <c r="K43" i="7"/>
  <c r="K50" i="7"/>
  <c r="K41" i="7"/>
  <c r="K60" i="7" s="1"/>
  <c r="K44" i="7"/>
  <c r="K52" i="7"/>
  <c r="N33" i="3"/>
  <c r="S76" i="4"/>
  <c r="X76" i="4" s="1"/>
  <c r="AD18" i="11"/>
  <c r="P39" i="10"/>
  <c r="P38" i="10"/>
  <c r="K41" i="4"/>
  <c r="AA36" i="8"/>
  <c r="AE36" i="8" s="1"/>
  <c r="AE50" i="6"/>
  <c r="P21" i="1"/>
  <c r="P26" i="1"/>
  <c r="P29" i="1"/>
  <c r="U33" i="7"/>
  <c r="X33" i="7" s="1"/>
  <c r="AG33" i="7" s="1"/>
  <c r="R49" i="4"/>
  <c r="P81" i="6"/>
  <c r="F65" i="7"/>
  <c r="F77" i="7"/>
  <c r="F70" i="7"/>
  <c r="AA6" i="10"/>
  <c r="AA14" i="10"/>
  <c r="AD18" i="5"/>
  <c r="AF18" i="5" s="1"/>
  <c r="P13" i="3"/>
  <c r="Z36" i="5"/>
  <c r="P8" i="11"/>
  <c r="N8" i="10"/>
  <c r="AF8" i="10" s="1"/>
  <c r="Q37" i="9"/>
  <c r="N5" i="12"/>
  <c r="AE24" i="1"/>
  <c r="P34" i="2"/>
  <c r="P4" i="3"/>
  <c r="N6" i="10"/>
  <c r="AF6" i="10" s="1"/>
  <c r="R34" i="8"/>
  <c r="P58" i="6"/>
  <c r="N80" i="7"/>
  <c r="K58" i="7"/>
  <c r="AD14" i="5"/>
  <c r="AF14" i="5" s="1"/>
  <c r="P44" i="2"/>
  <c r="N71" i="4"/>
  <c r="P10" i="5"/>
  <c r="P22" i="3"/>
  <c r="R12" i="3"/>
  <c r="N5" i="10"/>
  <c r="T37" i="7"/>
  <c r="N68" i="4"/>
  <c r="AG68" i="4" s="1"/>
  <c r="N37" i="5"/>
  <c r="R13" i="5"/>
  <c r="T13" i="5" s="1"/>
  <c r="P5" i="3"/>
  <c r="AE7" i="2"/>
  <c r="AE24" i="2" s="1"/>
  <c r="P24" i="6"/>
  <c r="F37" i="6"/>
  <c r="N43" i="5"/>
  <c r="AE78" i="4"/>
  <c r="N70" i="7"/>
  <c r="N81" i="7" s="1"/>
  <c r="N83" i="7" s="1"/>
  <c r="K13" i="15" s="1"/>
  <c r="N76" i="9"/>
  <c r="AG76" i="9" s="1"/>
  <c r="P37" i="2"/>
  <c r="N54" i="4"/>
  <c r="N60" i="4" s="1"/>
  <c r="N73" i="4"/>
  <c r="N66" i="9"/>
  <c r="N81" i="9" s="1"/>
  <c r="N75" i="9"/>
  <c r="AG75" i="9" s="1"/>
  <c r="N67" i="4"/>
  <c r="P10" i="3"/>
  <c r="N36" i="1"/>
  <c r="N7" i="10"/>
  <c r="AF7" i="10" s="1"/>
  <c r="N69" i="9"/>
  <c r="N74" i="4"/>
  <c r="P30" i="2"/>
  <c r="P4" i="12"/>
  <c r="V62" i="6"/>
  <c r="V73" i="6" s="1"/>
  <c r="N69" i="4"/>
  <c r="AD33" i="5"/>
  <c r="P40" i="1"/>
  <c r="P38" i="2"/>
  <c r="P9" i="3"/>
  <c r="P39" i="1"/>
  <c r="AE27" i="1"/>
  <c r="P22" i="2"/>
  <c r="P24" i="2" s="1"/>
  <c r="P7" i="3"/>
  <c r="N13" i="10"/>
  <c r="P23" i="12"/>
  <c r="P22" i="12"/>
  <c r="P6" i="3"/>
  <c r="AA34" i="4"/>
  <c r="AE34" i="4" s="1"/>
  <c r="AG34" i="4" s="1"/>
  <c r="AA25" i="4"/>
  <c r="AE25" i="4" s="1"/>
  <c r="AA4" i="4"/>
  <c r="AE4" i="4" s="1"/>
  <c r="P41" i="1"/>
  <c r="AA18" i="4"/>
  <c r="AE18" i="4" s="1"/>
  <c r="AG18" i="4" s="1"/>
  <c r="AA11" i="4"/>
  <c r="AE11" i="4" s="1"/>
  <c r="AE81" i="9" l="1"/>
  <c r="X34" i="3"/>
  <c r="AG34" i="3" s="1"/>
  <c r="AE35" i="7"/>
  <c r="AF9" i="5"/>
  <c r="AD24" i="5"/>
  <c r="AF40" i="11"/>
  <c r="N45" i="2"/>
  <c r="N47" i="2" s="1"/>
  <c r="K7" i="15" s="1"/>
  <c r="AG29" i="2"/>
  <c r="AF34" i="11"/>
  <c r="H44" i="12"/>
  <c r="H46" i="12" s="1"/>
  <c r="L18" i="15" s="1"/>
  <c r="AG29" i="12"/>
  <c r="T51" i="7"/>
  <c r="V51" i="7"/>
  <c r="W51" i="7"/>
  <c r="U51" i="7"/>
  <c r="S51" i="7"/>
  <c r="X51" i="7" s="1"/>
  <c r="AG51" i="7" s="1"/>
  <c r="W50" i="9"/>
  <c r="S50" i="9"/>
  <c r="W43" i="3"/>
  <c r="T43" i="3"/>
  <c r="U43" i="3"/>
  <c r="V43" i="3"/>
  <c r="P24" i="12"/>
  <c r="P46" i="12" s="1"/>
  <c r="B18" i="15" s="1"/>
  <c r="U4" i="12"/>
  <c r="W4" i="12"/>
  <c r="V4" i="12"/>
  <c r="X4" i="12" s="1"/>
  <c r="AG4" i="12" s="1"/>
  <c r="T4" i="12"/>
  <c r="S4" i="12"/>
  <c r="S37" i="3"/>
  <c r="X37" i="3" s="1"/>
  <c r="AG37" i="3" s="1"/>
  <c r="W37" i="3"/>
  <c r="T37" i="3"/>
  <c r="U37" i="3"/>
  <c r="V37" i="3"/>
  <c r="W58" i="7"/>
  <c r="S58" i="7"/>
  <c r="V58" i="7"/>
  <c r="U58" i="7"/>
  <c r="T58" i="7"/>
  <c r="X58" i="7" s="1"/>
  <c r="AG58" i="7" s="1"/>
  <c r="X73" i="6"/>
  <c r="AG73" i="6" s="1"/>
  <c r="X46" i="6"/>
  <c r="T40" i="5"/>
  <c r="X40" i="5" s="1"/>
  <c r="AF40" i="5" s="1"/>
  <c r="V42" i="7"/>
  <c r="U42" i="7"/>
  <c r="W42" i="7"/>
  <c r="S42" i="7"/>
  <c r="X42" i="7" s="1"/>
  <c r="AG42" i="7" s="1"/>
  <c r="T42" i="7"/>
  <c r="N24" i="12"/>
  <c r="AG5" i="12"/>
  <c r="S65" i="4"/>
  <c r="V65" i="4"/>
  <c r="T65" i="4"/>
  <c r="W65" i="4"/>
  <c r="W83" i="4" s="1"/>
  <c r="U65" i="4"/>
  <c r="U83" i="4" s="1"/>
  <c r="R83" i="4"/>
  <c r="F83" i="4"/>
  <c r="F85" i="4" s="1"/>
  <c r="T45" i="7"/>
  <c r="V45" i="7"/>
  <c r="S45" i="7"/>
  <c r="U45" i="7"/>
  <c r="X45" i="7"/>
  <c r="AG45" i="7" s="1"/>
  <c r="W45" i="7"/>
  <c r="T48" i="9"/>
  <c r="U73" i="7"/>
  <c r="T73" i="7"/>
  <c r="W73" i="7"/>
  <c r="S73" i="7"/>
  <c r="V73" i="7"/>
  <c r="X73" i="7"/>
  <c r="T42" i="3"/>
  <c r="S42" i="3"/>
  <c r="X42" i="3"/>
  <c r="U42" i="3"/>
  <c r="V42" i="3"/>
  <c r="W42" i="3"/>
  <c r="X51" i="6"/>
  <c r="U35" i="11"/>
  <c r="S35" i="11"/>
  <c r="X35" i="11"/>
  <c r="AF35" i="11" s="1"/>
  <c r="W35" i="11"/>
  <c r="T35" i="11"/>
  <c r="V35" i="11"/>
  <c r="AF42" i="11"/>
  <c r="AG36" i="12"/>
  <c r="AE47" i="2"/>
  <c r="I7" i="15" s="1"/>
  <c r="V5" i="3"/>
  <c r="U5" i="3"/>
  <c r="T5" i="3"/>
  <c r="W5" i="3"/>
  <c r="S5" i="3"/>
  <c r="X5" i="3" s="1"/>
  <c r="AG5" i="3" s="1"/>
  <c r="S41" i="9"/>
  <c r="U41" i="9"/>
  <c r="W71" i="7"/>
  <c r="V71" i="7"/>
  <c r="S71" i="7"/>
  <c r="U71" i="7"/>
  <c r="T71" i="7"/>
  <c r="X71" i="7" s="1"/>
  <c r="AG71" i="7" s="1"/>
  <c r="V41" i="3"/>
  <c r="S41" i="3"/>
  <c r="X41" i="3" s="1"/>
  <c r="AG41" i="3" s="1"/>
  <c r="T41" i="3"/>
  <c r="W41" i="3"/>
  <c r="P45" i="2"/>
  <c r="P47" i="2" s="1"/>
  <c r="B7" i="15" s="1"/>
  <c r="U30" i="2"/>
  <c r="W30" i="2"/>
  <c r="T30" i="2"/>
  <c r="V30" i="2"/>
  <c r="S30" i="2"/>
  <c r="R24" i="5"/>
  <c r="R46" i="5" s="1"/>
  <c r="S13" i="5"/>
  <c r="W13" i="5"/>
  <c r="R51" i="9"/>
  <c r="T51" i="9" s="1"/>
  <c r="R50" i="9"/>
  <c r="T50" i="9" s="1"/>
  <c r="R54" i="9"/>
  <c r="R47" i="9"/>
  <c r="T47" i="9" s="1"/>
  <c r="R49" i="9"/>
  <c r="R59" i="9"/>
  <c r="R46" i="9"/>
  <c r="T46" i="9" s="1"/>
  <c r="R41" i="9"/>
  <c r="T41" i="9" s="1"/>
  <c r="R44" i="9"/>
  <c r="R52" i="9"/>
  <c r="R45" i="9"/>
  <c r="W45" i="9" s="1"/>
  <c r="R57" i="9"/>
  <c r="R56" i="9"/>
  <c r="R40" i="9"/>
  <c r="R53" i="9"/>
  <c r="R55" i="9"/>
  <c r="W55" i="9" s="1"/>
  <c r="R58" i="9"/>
  <c r="R48" i="9"/>
  <c r="S48" i="9" s="1"/>
  <c r="R43" i="9"/>
  <c r="R42" i="9"/>
  <c r="T38" i="10"/>
  <c r="S40" i="3"/>
  <c r="X40" i="3" s="1"/>
  <c r="AG40" i="3" s="1"/>
  <c r="U40" i="3"/>
  <c r="V40" i="3"/>
  <c r="T40" i="3"/>
  <c r="W40" i="3"/>
  <c r="AE30" i="1"/>
  <c r="AE46" i="1" s="1"/>
  <c r="I6" i="15" s="1"/>
  <c r="U71" i="4"/>
  <c r="W71" i="4"/>
  <c r="S71" i="4"/>
  <c r="X71" i="4" s="1"/>
  <c r="AG71" i="4" s="1"/>
  <c r="T71" i="4"/>
  <c r="V71" i="4"/>
  <c r="V41" i="1"/>
  <c r="U41" i="1"/>
  <c r="S41" i="1"/>
  <c r="W41" i="1"/>
  <c r="T41" i="1"/>
  <c r="X41" i="1" s="1"/>
  <c r="AG41" i="1" s="1"/>
  <c r="N44" i="5"/>
  <c r="N46" i="5" s="1"/>
  <c r="K10" i="15" s="1"/>
  <c r="P44" i="3"/>
  <c r="V29" i="3"/>
  <c r="T29" i="3"/>
  <c r="X29" i="3" s="1"/>
  <c r="AG29" i="3" s="1"/>
  <c r="W29" i="3"/>
  <c r="S29" i="3"/>
  <c r="U29" i="3"/>
  <c r="V59" i="7"/>
  <c r="U59" i="7"/>
  <c r="T59" i="7"/>
  <c r="W59" i="7"/>
  <c r="S59" i="7"/>
  <c r="X59" i="7"/>
  <c r="AG59" i="7" s="1"/>
  <c r="N60" i="9"/>
  <c r="N83" i="9" s="1"/>
  <c r="K15" i="15" s="1"/>
  <c r="V79" i="7"/>
  <c r="U79" i="7"/>
  <c r="X79" i="7" s="1"/>
  <c r="AG79" i="7" s="1"/>
  <c r="T79" i="7"/>
  <c r="S79" i="7"/>
  <c r="W79" i="7"/>
  <c r="K45" i="11"/>
  <c r="V13" i="5"/>
  <c r="H60" i="9"/>
  <c r="H83" i="9" s="1"/>
  <c r="L15" i="15" s="1"/>
  <c r="AF31" i="11"/>
  <c r="AG24" i="1"/>
  <c r="AE44" i="8"/>
  <c r="AE46" i="8" s="1"/>
  <c r="I14" i="15" s="1"/>
  <c r="AG36" i="8"/>
  <c r="X65" i="9"/>
  <c r="AG65" i="9" s="1"/>
  <c r="AG79" i="4"/>
  <c r="K60" i="4"/>
  <c r="K85" i="4" s="1"/>
  <c r="K43" i="11"/>
  <c r="U35" i="3"/>
  <c r="S35" i="3"/>
  <c r="W35" i="3"/>
  <c r="T35" i="3"/>
  <c r="X35" i="3"/>
  <c r="AG35" i="3" s="1"/>
  <c r="V35" i="3"/>
  <c r="AE36" i="4"/>
  <c r="U8" i="11"/>
  <c r="U23" i="11" s="1"/>
  <c r="T8" i="11"/>
  <c r="T23" i="11" s="1"/>
  <c r="T45" i="11" s="1"/>
  <c r="F17" i="15" s="1"/>
  <c r="W8" i="11"/>
  <c r="S8" i="11"/>
  <c r="X8" i="11" s="1"/>
  <c r="AF8" i="11" s="1"/>
  <c r="V8" i="11"/>
  <c r="V23" i="11" s="1"/>
  <c r="U47" i="7"/>
  <c r="V47" i="7"/>
  <c r="T47" i="7"/>
  <c r="W47" i="7"/>
  <c r="S47" i="7"/>
  <c r="X47" i="7"/>
  <c r="R60" i="7"/>
  <c r="V41" i="7"/>
  <c r="W41" i="7"/>
  <c r="S41" i="7"/>
  <c r="X41" i="7" s="1"/>
  <c r="AG41" i="7" s="1"/>
  <c r="U41" i="7"/>
  <c r="T41" i="7"/>
  <c r="V22" i="10"/>
  <c r="X22" i="10" s="1"/>
  <c r="AF22" i="10" s="1"/>
  <c r="T22" i="10"/>
  <c r="W22" i="10"/>
  <c r="S22" i="10"/>
  <c r="U22" i="10"/>
  <c r="W16" i="7"/>
  <c r="U16" i="7"/>
  <c r="T16" i="7"/>
  <c r="S16" i="7"/>
  <c r="V16" i="7"/>
  <c r="X16" i="7" s="1"/>
  <c r="AG16" i="7" s="1"/>
  <c r="U54" i="7"/>
  <c r="T54" i="7"/>
  <c r="W54" i="7"/>
  <c r="S54" i="7"/>
  <c r="X54" i="7" s="1"/>
  <c r="AG54" i="7" s="1"/>
  <c r="V54" i="7"/>
  <c r="P60" i="9"/>
  <c r="V51" i="9"/>
  <c r="W51" i="9"/>
  <c r="U51" i="9"/>
  <c r="X27" i="9"/>
  <c r="AG27" i="9" s="1"/>
  <c r="W78" i="7"/>
  <c r="S78" i="7"/>
  <c r="X78" i="7" s="1"/>
  <c r="AG78" i="7" s="1"/>
  <c r="U78" i="7"/>
  <c r="T78" i="7"/>
  <c r="V78" i="7"/>
  <c r="R44" i="3"/>
  <c r="U34" i="3"/>
  <c r="S35" i="9"/>
  <c r="V31" i="3"/>
  <c r="AG19" i="8"/>
  <c r="AG24" i="8" s="1"/>
  <c r="AE81" i="7"/>
  <c r="AG73" i="7"/>
  <c r="AG40" i="2"/>
  <c r="AG37" i="12"/>
  <c r="X42" i="11"/>
  <c r="W36" i="11"/>
  <c r="T36" i="11"/>
  <c r="U36" i="11"/>
  <c r="S36" i="11"/>
  <c r="X36" i="11" s="1"/>
  <c r="AF36" i="11" s="1"/>
  <c r="V36" i="11"/>
  <c r="AG36" i="2"/>
  <c r="AG39" i="12"/>
  <c r="T17" i="7"/>
  <c r="S17" i="7"/>
  <c r="X17" i="7" s="1"/>
  <c r="AG17" i="7" s="1"/>
  <c r="W17" i="7"/>
  <c r="V17" i="7"/>
  <c r="U17" i="7"/>
  <c r="V76" i="6"/>
  <c r="S76" i="6"/>
  <c r="X76" i="6" s="1"/>
  <c r="AG76" i="6" s="1"/>
  <c r="W76" i="6"/>
  <c r="T76" i="6"/>
  <c r="U76" i="6"/>
  <c r="S21" i="10"/>
  <c r="T21" i="10"/>
  <c r="V21" i="10"/>
  <c r="X21" i="10" s="1"/>
  <c r="AF21" i="10" s="1"/>
  <c r="W21" i="10"/>
  <c r="U21" i="10"/>
  <c r="T15" i="7"/>
  <c r="V15" i="7"/>
  <c r="S15" i="7"/>
  <c r="U15" i="7"/>
  <c r="W15" i="7"/>
  <c r="X15" i="7"/>
  <c r="AG15" i="7" s="1"/>
  <c r="T55" i="9"/>
  <c r="S55" i="9"/>
  <c r="S70" i="7"/>
  <c r="V70" i="7"/>
  <c r="T70" i="7"/>
  <c r="X70" i="7" s="1"/>
  <c r="AG70" i="7" s="1"/>
  <c r="W70" i="7"/>
  <c r="U70" i="7"/>
  <c r="T34" i="3"/>
  <c r="S78" i="6"/>
  <c r="X78" i="6" s="1"/>
  <c r="AG78" i="6" s="1"/>
  <c r="V78" i="6"/>
  <c r="W78" i="6"/>
  <c r="T78" i="6"/>
  <c r="U78" i="6"/>
  <c r="W31" i="3"/>
  <c r="X4" i="11"/>
  <c r="AF4" i="11" s="1"/>
  <c r="U40" i="5"/>
  <c r="V68" i="6"/>
  <c r="V66" i="6"/>
  <c r="X66" i="6" s="1"/>
  <c r="AG66" i="6" s="1"/>
  <c r="V67" i="6"/>
  <c r="X67" i="6" s="1"/>
  <c r="AG67" i="6" s="1"/>
  <c r="V80" i="6"/>
  <c r="X80" i="6" s="1"/>
  <c r="V69" i="6"/>
  <c r="V65" i="6"/>
  <c r="AE83" i="4"/>
  <c r="K44" i="10"/>
  <c r="K46" i="10" s="1"/>
  <c r="V38" i="3"/>
  <c r="T38" i="3"/>
  <c r="U38" i="3"/>
  <c r="W38" i="3"/>
  <c r="S38" i="3"/>
  <c r="X38" i="3" s="1"/>
  <c r="AG38" i="3" s="1"/>
  <c r="U13" i="3"/>
  <c r="T13" i="3"/>
  <c r="X13" i="3" s="1"/>
  <c r="AG13" i="3" s="1"/>
  <c r="S13" i="3"/>
  <c r="W13" i="3"/>
  <c r="V13" i="3"/>
  <c r="T24" i="7"/>
  <c r="W24" i="7"/>
  <c r="S24" i="7"/>
  <c r="X24" i="7" s="1"/>
  <c r="AG24" i="7" s="1"/>
  <c r="V24" i="7"/>
  <c r="U24" i="7"/>
  <c r="R24" i="3"/>
  <c r="R46" i="3" s="1"/>
  <c r="T12" i="3"/>
  <c r="V12" i="3"/>
  <c r="W12" i="3"/>
  <c r="S12" i="3"/>
  <c r="X12" i="3" s="1"/>
  <c r="AG12" i="3" s="1"/>
  <c r="U12" i="3"/>
  <c r="W22" i="12"/>
  <c r="S22" i="12"/>
  <c r="X22" i="12" s="1"/>
  <c r="AG22" i="12" s="1"/>
  <c r="V22" i="12"/>
  <c r="U22" i="12"/>
  <c r="T22" i="12"/>
  <c r="N83" i="4"/>
  <c r="N85" i="4" s="1"/>
  <c r="K9" i="15" s="1"/>
  <c r="T22" i="3"/>
  <c r="V22" i="3"/>
  <c r="S22" i="3"/>
  <c r="X22" i="3" s="1"/>
  <c r="AG22" i="3" s="1"/>
  <c r="W22" i="3"/>
  <c r="U22" i="3"/>
  <c r="AG44" i="7"/>
  <c r="S42" i="5"/>
  <c r="V42" i="5"/>
  <c r="U42" i="5"/>
  <c r="W42" i="5"/>
  <c r="T42" i="5"/>
  <c r="X42" i="5" s="1"/>
  <c r="AF42" i="5" s="1"/>
  <c r="T11" i="10"/>
  <c r="U11" i="10"/>
  <c r="X11" i="10" s="1"/>
  <c r="AF11" i="10" s="1"/>
  <c r="S11" i="10"/>
  <c r="W11" i="10"/>
  <c r="V11" i="10"/>
  <c r="U48" i="7"/>
  <c r="S48" i="7"/>
  <c r="T13" i="7"/>
  <c r="V13" i="7"/>
  <c r="U13" i="7"/>
  <c r="W13" i="7"/>
  <c r="S13" i="7"/>
  <c r="X13" i="7" s="1"/>
  <c r="AG13" i="7" s="1"/>
  <c r="S69" i="9"/>
  <c r="S81" i="9" s="1"/>
  <c r="U69" i="9"/>
  <c r="W69" i="9"/>
  <c r="W81" i="9" s="1"/>
  <c r="V69" i="9"/>
  <c r="T69" i="9"/>
  <c r="T81" i="9" s="1"/>
  <c r="T49" i="9"/>
  <c r="V49" i="9"/>
  <c r="X49" i="9" s="1"/>
  <c r="AG49" i="9" s="1"/>
  <c r="S49" i="9"/>
  <c r="W49" i="9"/>
  <c r="U49" i="9"/>
  <c r="T77" i="7"/>
  <c r="U77" i="7"/>
  <c r="W77" i="7"/>
  <c r="S77" i="7"/>
  <c r="V77" i="7"/>
  <c r="X77" i="7" s="1"/>
  <c r="AG77" i="7" s="1"/>
  <c r="W72" i="6"/>
  <c r="S72" i="6"/>
  <c r="T72" i="6"/>
  <c r="V72" i="6"/>
  <c r="U72" i="6"/>
  <c r="X72" i="6"/>
  <c r="AG72" i="6" s="1"/>
  <c r="U31" i="3"/>
  <c r="AE35" i="6"/>
  <c r="AE83" i="6" s="1"/>
  <c r="I12" i="15" s="1"/>
  <c r="AG40" i="12"/>
  <c r="W23" i="11"/>
  <c r="S34" i="3"/>
  <c r="T70" i="9"/>
  <c r="W70" i="9"/>
  <c r="S70" i="9"/>
  <c r="X70" i="9" s="1"/>
  <c r="AG70" i="9" s="1"/>
  <c r="U70" i="9"/>
  <c r="V70" i="9"/>
  <c r="V81" i="9" s="1"/>
  <c r="S66" i="4"/>
  <c r="X66" i="4" s="1"/>
  <c r="S31" i="3"/>
  <c r="X31" i="3" s="1"/>
  <c r="AG31" i="3" s="1"/>
  <c r="X13" i="5"/>
  <c r="AF13" i="5" s="1"/>
  <c r="AG16" i="1"/>
  <c r="U13" i="5"/>
  <c r="AF41" i="11"/>
  <c r="V23" i="12"/>
  <c r="U23" i="12"/>
  <c r="T23" i="12"/>
  <c r="X23" i="12" s="1"/>
  <c r="AG23" i="12" s="1"/>
  <c r="W23" i="12"/>
  <c r="S23" i="12"/>
  <c r="V40" i="5"/>
  <c r="W40" i="5"/>
  <c r="T25" i="7"/>
  <c r="W25" i="7"/>
  <c r="S25" i="7"/>
  <c r="X25" i="7" s="1"/>
  <c r="AG25" i="7" s="1"/>
  <c r="V25" i="7"/>
  <c r="U25" i="7"/>
  <c r="W10" i="10"/>
  <c r="U10" i="10"/>
  <c r="T10" i="10"/>
  <c r="X10" i="10" s="1"/>
  <c r="AF10" i="10" s="1"/>
  <c r="S10" i="10"/>
  <c r="V10" i="10"/>
  <c r="AG67" i="4"/>
  <c r="X80" i="9"/>
  <c r="AG80" i="9" s="1"/>
  <c r="AG11" i="4"/>
  <c r="T79" i="6"/>
  <c r="V79" i="6"/>
  <c r="W79" i="6"/>
  <c r="S79" i="6"/>
  <c r="X79" i="6" s="1"/>
  <c r="AG79" i="6" s="1"/>
  <c r="U79" i="6"/>
  <c r="AE60" i="9"/>
  <c r="V71" i="6"/>
  <c r="X71" i="6" s="1"/>
  <c r="AG71" i="6" s="1"/>
  <c r="U38" i="11"/>
  <c r="S38" i="11"/>
  <c r="X38" i="11" s="1"/>
  <c r="AF38" i="11" s="1"/>
  <c r="V38" i="11"/>
  <c r="W38" i="11"/>
  <c r="T38" i="11"/>
  <c r="AF29" i="11"/>
  <c r="AA36" i="5"/>
  <c r="AD36" i="5"/>
  <c r="AF36" i="5" s="1"/>
  <c r="AG33" i="3"/>
  <c r="S53" i="9"/>
  <c r="X53" i="9" s="1"/>
  <c r="AG53" i="9" s="1"/>
  <c r="W53" i="9"/>
  <c r="T53" i="9"/>
  <c r="U53" i="9"/>
  <c r="V53" i="9"/>
  <c r="T13" i="10"/>
  <c r="W13" i="10"/>
  <c r="V13" i="10"/>
  <c r="S13" i="10"/>
  <c r="X13" i="10" s="1"/>
  <c r="AF13" i="10" s="1"/>
  <c r="U13" i="10"/>
  <c r="W67" i="7"/>
  <c r="U67" i="7"/>
  <c r="S67" i="7"/>
  <c r="V67" i="7"/>
  <c r="T67" i="7"/>
  <c r="X67" i="7" s="1"/>
  <c r="AG67" i="7" s="1"/>
  <c r="S77" i="6"/>
  <c r="W77" i="6"/>
  <c r="V77" i="6"/>
  <c r="T77" i="6"/>
  <c r="U77" i="6"/>
  <c r="X77" i="6" s="1"/>
  <c r="AG77" i="6" s="1"/>
  <c r="AG66" i="9"/>
  <c r="K44" i="3"/>
  <c r="K46" i="3" s="1"/>
  <c r="L8" i="15" s="1"/>
  <c r="T56" i="9"/>
  <c r="U56" i="9"/>
  <c r="V56" i="9"/>
  <c r="W56" i="9"/>
  <c r="S56" i="9"/>
  <c r="X56" i="9" s="1"/>
  <c r="AG56" i="9" s="1"/>
  <c r="W7" i="3"/>
  <c r="S7" i="3"/>
  <c r="V7" i="3"/>
  <c r="U7" i="3"/>
  <c r="T7" i="3"/>
  <c r="X7" i="3" s="1"/>
  <c r="AG7" i="3" s="1"/>
  <c r="R24" i="10"/>
  <c r="W4" i="10"/>
  <c r="S4" i="10"/>
  <c r="V4" i="10"/>
  <c r="U4" i="10"/>
  <c r="T4" i="10"/>
  <c r="X4" i="10"/>
  <c r="AF4" i="10" s="1"/>
  <c r="V54" i="4"/>
  <c r="T54" i="4"/>
  <c r="X54" i="4" s="1"/>
  <c r="AG54" i="4" s="1"/>
  <c r="W54" i="4"/>
  <c r="S54" i="4"/>
  <c r="S47" i="9"/>
  <c r="V47" i="9"/>
  <c r="U47" i="9"/>
  <c r="W47" i="9"/>
  <c r="S60" i="6"/>
  <c r="X45" i="6"/>
  <c r="AG80" i="6"/>
  <c r="X57" i="6"/>
  <c r="H43" i="11"/>
  <c r="AF28" i="11"/>
  <c r="F81" i="7"/>
  <c r="F83" i="7" s="1"/>
  <c r="K81" i="7"/>
  <c r="U12" i="10"/>
  <c r="W12" i="10"/>
  <c r="S12" i="10"/>
  <c r="V12" i="10"/>
  <c r="T12" i="10"/>
  <c r="X12" i="10" s="1"/>
  <c r="AF12" i="10" s="1"/>
  <c r="W20" i="7"/>
  <c r="S20" i="7"/>
  <c r="X20" i="7" s="1"/>
  <c r="AG20" i="7" s="1"/>
  <c r="V20" i="7"/>
  <c r="U20" i="7"/>
  <c r="T20" i="7"/>
  <c r="S59" i="4"/>
  <c r="U59" i="4"/>
  <c r="V59" i="4"/>
  <c r="X59" i="4" s="1"/>
  <c r="AG59" i="4" s="1"/>
  <c r="W59" i="4"/>
  <c r="T59" i="4"/>
  <c r="U42" i="9"/>
  <c r="S42" i="9"/>
  <c r="T42" i="9"/>
  <c r="X42" i="9" s="1"/>
  <c r="AG42" i="9" s="1"/>
  <c r="W42" i="9"/>
  <c r="V42" i="9"/>
  <c r="X7" i="2"/>
  <c r="AG7" i="2" s="1"/>
  <c r="AG73" i="4"/>
  <c r="T75" i="7"/>
  <c r="W75" i="7"/>
  <c r="S75" i="7"/>
  <c r="X75" i="7" s="1"/>
  <c r="AG75" i="7" s="1"/>
  <c r="V75" i="7"/>
  <c r="U75" i="7"/>
  <c r="AG76" i="7"/>
  <c r="X35" i="5"/>
  <c r="AF35" i="5" s="1"/>
  <c r="AF30" i="11"/>
  <c r="AG41" i="12"/>
  <c r="T53" i="7"/>
  <c r="X53" i="7" s="1"/>
  <c r="AG53" i="7" s="1"/>
  <c r="T49" i="7"/>
  <c r="X49" i="7" s="1"/>
  <c r="AG49" i="7" s="1"/>
  <c r="T44" i="7"/>
  <c r="X44" i="7" s="1"/>
  <c r="T43" i="7"/>
  <c r="X43" i="7" s="1"/>
  <c r="AG43" i="7" s="1"/>
  <c r="K83" i="7"/>
  <c r="S68" i="7"/>
  <c r="W68" i="7"/>
  <c r="U68" i="7"/>
  <c r="V68" i="7"/>
  <c r="T68" i="7"/>
  <c r="X68" i="7" s="1"/>
  <c r="AG68" i="7" s="1"/>
  <c r="T44" i="4"/>
  <c r="U44" i="4"/>
  <c r="X44" i="4" s="1"/>
  <c r="AG44" i="4" s="1"/>
  <c r="V44" i="4"/>
  <c r="W44" i="4"/>
  <c r="U6" i="3"/>
  <c r="W6" i="3"/>
  <c r="T6" i="3"/>
  <c r="V6" i="3"/>
  <c r="S6" i="3"/>
  <c r="X6" i="3" s="1"/>
  <c r="AG6" i="3" s="1"/>
  <c r="T10" i="3"/>
  <c r="S10" i="3"/>
  <c r="U10" i="3"/>
  <c r="W10" i="3"/>
  <c r="V10" i="3"/>
  <c r="X10" i="3"/>
  <c r="AG10" i="3" s="1"/>
  <c r="T10" i="5"/>
  <c r="T24" i="5" s="1"/>
  <c r="U10" i="5"/>
  <c r="X10" i="5" s="1"/>
  <c r="AF10" i="5" s="1"/>
  <c r="V10" i="5"/>
  <c r="V24" i="5" s="1"/>
  <c r="S10" i="5"/>
  <c r="S24" i="5" s="1"/>
  <c r="W10" i="5"/>
  <c r="W24" i="5" s="1"/>
  <c r="P24" i="5"/>
  <c r="P46" i="5" s="1"/>
  <c r="B10" i="15" s="1"/>
  <c r="T27" i="7"/>
  <c r="X27" i="7" s="1"/>
  <c r="AG27" i="7" s="1"/>
  <c r="W27" i="7"/>
  <c r="V27" i="7"/>
  <c r="U27" i="7"/>
  <c r="S27" i="7"/>
  <c r="T74" i="7"/>
  <c r="W74" i="7"/>
  <c r="U74" i="7"/>
  <c r="S74" i="7"/>
  <c r="V74" i="7"/>
  <c r="X74" i="7" s="1"/>
  <c r="AG74" i="7" s="1"/>
  <c r="W44" i="2"/>
  <c r="T44" i="2"/>
  <c r="S44" i="2"/>
  <c r="X44" i="2" s="1"/>
  <c r="AG44" i="2" s="1"/>
  <c r="U44" i="2"/>
  <c r="V44" i="2"/>
  <c r="AG48" i="6"/>
  <c r="W38" i="5"/>
  <c r="X38" i="5" s="1"/>
  <c r="AF38" i="5" s="1"/>
  <c r="S38" i="5"/>
  <c r="T38" i="5"/>
  <c r="U38" i="5"/>
  <c r="U44" i="5" s="1"/>
  <c r="U12" i="7"/>
  <c r="T12" i="7"/>
  <c r="X12" i="7" s="1"/>
  <c r="AG12" i="7" s="1"/>
  <c r="W12" i="7"/>
  <c r="V12" i="7"/>
  <c r="S12" i="7"/>
  <c r="AG75" i="4"/>
  <c r="T72" i="7"/>
  <c r="S72" i="7"/>
  <c r="X72" i="7" s="1"/>
  <c r="AG72" i="7" s="1"/>
  <c r="V72" i="7"/>
  <c r="U72" i="7"/>
  <c r="W72" i="7"/>
  <c r="T74" i="6"/>
  <c r="V74" i="6"/>
  <c r="S74" i="6"/>
  <c r="W74" i="6"/>
  <c r="U74" i="6"/>
  <c r="X74" i="6"/>
  <c r="AG74" i="6" s="1"/>
  <c r="P23" i="11"/>
  <c r="P45" i="11" s="1"/>
  <c r="B17" i="15" s="1"/>
  <c r="W22" i="2"/>
  <c r="W24" i="2" s="1"/>
  <c r="V22" i="2"/>
  <c r="V24" i="2" s="1"/>
  <c r="U22" i="2"/>
  <c r="U24" i="2" s="1"/>
  <c r="T22" i="2"/>
  <c r="X22" i="2" s="1"/>
  <c r="AG22" i="2" s="1"/>
  <c r="S22" i="2"/>
  <c r="S24" i="2" s="1"/>
  <c r="T55" i="4"/>
  <c r="U55" i="4"/>
  <c r="V55" i="4"/>
  <c r="S55" i="4"/>
  <c r="X55" i="4" s="1"/>
  <c r="AG55" i="4" s="1"/>
  <c r="W55" i="4"/>
  <c r="T37" i="2"/>
  <c r="U37" i="2"/>
  <c r="V37" i="2"/>
  <c r="W37" i="2"/>
  <c r="S37" i="2"/>
  <c r="X37" i="2" s="1"/>
  <c r="AG37" i="2" s="1"/>
  <c r="K60" i="6"/>
  <c r="K83" i="6" s="1"/>
  <c r="V52" i="7"/>
  <c r="S52" i="7"/>
  <c r="T52" i="7"/>
  <c r="X52" i="7" s="1"/>
  <c r="AG52" i="7" s="1"/>
  <c r="W52" i="7"/>
  <c r="U5" i="10"/>
  <c r="T5" i="10"/>
  <c r="S5" i="10"/>
  <c r="X5" i="10" s="1"/>
  <c r="AF5" i="10" s="1"/>
  <c r="V5" i="10"/>
  <c r="W5" i="10"/>
  <c r="X41" i="4"/>
  <c r="AG41" i="4" s="1"/>
  <c r="U43" i="5"/>
  <c r="T43" i="5"/>
  <c r="S43" i="5"/>
  <c r="X43" i="5" s="1"/>
  <c r="AF43" i="5" s="1"/>
  <c r="V43" i="5"/>
  <c r="W22" i="7"/>
  <c r="S22" i="7"/>
  <c r="X22" i="7" s="1"/>
  <c r="AG22" i="7" s="1"/>
  <c r="V22" i="7"/>
  <c r="U22" i="7"/>
  <c r="T22" i="7"/>
  <c r="V43" i="4"/>
  <c r="X43" i="4" s="1"/>
  <c r="AG43" i="4" s="1"/>
  <c r="T43" i="4"/>
  <c r="U43" i="4"/>
  <c r="W43" i="4"/>
  <c r="S43" i="4"/>
  <c r="S60" i="4" s="1"/>
  <c r="R60" i="4"/>
  <c r="R85" i="4" s="1"/>
  <c r="B9" i="15" s="1"/>
  <c r="X5" i="7"/>
  <c r="AG5" i="7" s="1"/>
  <c r="S43" i="9"/>
  <c r="U43" i="9"/>
  <c r="V43" i="9"/>
  <c r="W43" i="9"/>
  <c r="T43" i="9"/>
  <c r="X43" i="9"/>
  <c r="AG43" i="9" s="1"/>
  <c r="U80" i="7"/>
  <c r="V80" i="7"/>
  <c r="T80" i="7"/>
  <c r="X80" i="7" s="1"/>
  <c r="AG80" i="7" s="1"/>
  <c r="W80" i="7"/>
  <c r="S80" i="7"/>
  <c r="V35" i="6"/>
  <c r="AG33" i="2"/>
  <c r="AE24" i="3"/>
  <c r="AE46" i="3" s="1"/>
  <c r="I8" i="15" s="1"/>
  <c r="X69" i="6"/>
  <c r="AG69" i="6" s="1"/>
  <c r="H46" i="10"/>
  <c r="L16" i="15" s="1"/>
  <c r="W48" i="7"/>
  <c r="V38" i="5"/>
  <c r="W55" i="7"/>
  <c r="S55" i="7"/>
  <c r="X55" i="7"/>
  <c r="U55" i="7"/>
  <c r="T55" i="7"/>
  <c r="V55" i="7"/>
  <c r="U65" i="7"/>
  <c r="U81" i="7" s="1"/>
  <c r="T65" i="7"/>
  <c r="R81" i="7"/>
  <c r="W65" i="7"/>
  <c r="S65" i="7"/>
  <c r="V65" i="7"/>
  <c r="W4" i="7"/>
  <c r="S4" i="7"/>
  <c r="U4" i="7"/>
  <c r="U35" i="7" s="1"/>
  <c r="T4" i="7"/>
  <c r="X4" i="7" s="1"/>
  <c r="AG4" i="7" s="1"/>
  <c r="R35" i="7"/>
  <c r="V4" i="7"/>
  <c r="V35" i="7" s="1"/>
  <c r="V53" i="4"/>
  <c r="W53" i="4"/>
  <c r="T53" i="4"/>
  <c r="X53" i="4" s="1"/>
  <c r="AG53" i="4" s="1"/>
  <c r="U53" i="4"/>
  <c r="S53" i="4"/>
  <c r="S57" i="9"/>
  <c r="X57" i="9" s="1"/>
  <c r="AG57" i="9" s="1"/>
  <c r="T57" i="9"/>
  <c r="U57" i="9"/>
  <c r="V57" i="9"/>
  <c r="W57" i="9"/>
  <c r="U69" i="7"/>
  <c r="W69" i="7"/>
  <c r="S69" i="7"/>
  <c r="X69" i="7" s="1"/>
  <c r="AG69" i="7" s="1"/>
  <c r="V69" i="7"/>
  <c r="T69" i="7"/>
  <c r="X13" i="6"/>
  <c r="AG13" i="6" s="1"/>
  <c r="AG35" i="6" s="1"/>
  <c r="U41" i="3"/>
  <c r="N44" i="1"/>
  <c r="N46" i="1" s="1"/>
  <c r="K6" i="15" s="1"/>
  <c r="AG36" i="1"/>
  <c r="S70" i="6"/>
  <c r="S81" i="6" s="1"/>
  <c r="V70" i="6"/>
  <c r="T70" i="6"/>
  <c r="T81" i="6" s="1"/>
  <c r="W70" i="6"/>
  <c r="U70" i="6"/>
  <c r="T29" i="7"/>
  <c r="W29" i="7"/>
  <c r="S29" i="7"/>
  <c r="X29" i="7" s="1"/>
  <c r="AG29" i="7" s="1"/>
  <c r="V29" i="7"/>
  <c r="U29" i="7"/>
  <c r="AG25" i="9"/>
  <c r="AG35" i="9" s="1"/>
  <c r="R81" i="9"/>
  <c r="AG47" i="7"/>
  <c r="AG55" i="7"/>
  <c r="F44" i="8"/>
  <c r="F46" i="8" s="1"/>
  <c r="L14" i="15" s="1"/>
  <c r="T48" i="7"/>
  <c r="S72" i="4"/>
  <c r="X72" i="4" s="1"/>
  <c r="AG72" i="4" s="1"/>
  <c r="S82" i="4"/>
  <c r="X82" i="4" s="1"/>
  <c r="AG82" i="4" s="1"/>
  <c r="S78" i="4"/>
  <c r="X78" i="4" s="1"/>
  <c r="AG78" i="4" s="1"/>
  <c r="S74" i="4"/>
  <c r="X74" i="4" s="1"/>
  <c r="AG74" i="4" s="1"/>
  <c r="S67" i="4"/>
  <c r="X67" i="4" s="1"/>
  <c r="S77" i="4"/>
  <c r="X77" i="4" s="1"/>
  <c r="AG77" i="4" s="1"/>
  <c r="S69" i="4"/>
  <c r="X69" i="4" s="1"/>
  <c r="AG69" i="4" s="1"/>
  <c r="S79" i="4"/>
  <c r="X79" i="4" s="1"/>
  <c r="S75" i="4"/>
  <c r="X75" i="4" s="1"/>
  <c r="S70" i="4"/>
  <c r="X70" i="4" s="1"/>
  <c r="S81" i="4"/>
  <c r="S80" i="4"/>
  <c r="S9" i="3"/>
  <c r="X9" i="3" s="1"/>
  <c r="AG9" i="3" s="1"/>
  <c r="T9" i="3"/>
  <c r="V9" i="3"/>
  <c r="W9" i="3"/>
  <c r="U9" i="3"/>
  <c r="X25" i="4"/>
  <c r="AG25" i="4" s="1"/>
  <c r="AG36" i="4" s="1"/>
  <c r="S36" i="4"/>
  <c r="S46" i="4"/>
  <c r="T46" i="4"/>
  <c r="X46" i="4" s="1"/>
  <c r="AG46" i="4" s="1"/>
  <c r="U46" i="4"/>
  <c r="V46" i="4"/>
  <c r="W46" i="4"/>
  <c r="V44" i="9"/>
  <c r="S44" i="9"/>
  <c r="X44" i="9" s="1"/>
  <c r="AG44" i="9" s="1"/>
  <c r="W44" i="9"/>
  <c r="T44" i="9"/>
  <c r="U44" i="9"/>
  <c r="AG10" i="12"/>
  <c r="N44" i="8"/>
  <c r="N46" i="8" s="1"/>
  <c r="K14" i="15" s="1"/>
  <c r="T38" i="2"/>
  <c r="W38" i="2"/>
  <c r="V38" i="2"/>
  <c r="S38" i="2"/>
  <c r="X38" i="2"/>
  <c r="AG38" i="2" s="1"/>
  <c r="U38" i="2"/>
  <c r="S34" i="8"/>
  <c r="S44" i="8" s="1"/>
  <c r="S46" i="8" s="1"/>
  <c r="E14" i="15" s="1"/>
  <c r="R44" i="8"/>
  <c r="R46" i="8" s="1"/>
  <c r="B14" i="15" s="1"/>
  <c r="W34" i="8"/>
  <c r="W44" i="8" s="1"/>
  <c r="W46" i="8" s="1"/>
  <c r="G14" i="15" s="1"/>
  <c r="V34" i="8"/>
  <c r="V44" i="8" s="1"/>
  <c r="U34" i="8"/>
  <c r="U44" i="8" s="1"/>
  <c r="U46" i="8" s="1"/>
  <c r="C14" i="15" s="1"/>
  <c r="T34" i="8"/>
  <c r="T44" i="8" s="1"/>
  <c r="T46" i="8" s="1"/>
  <c r="F14" i="15" s="1"/>
  <c r="X34" i="8"/>
  <c r="AG34" i="8" s="1"/>
  <c r="AG44" i="8" s="1"/>
  <c r="U29" i="1"/>
  <c r="X29" i="1" s="1"/>
  <c r="AG29" i="1" s="1"/>
  <c r="V29" i="1"/>
  <c r="S29" i="1"/>
  <c r="T29" i="1"/>
  <c r="W29" i="1"/>
  <c r="AG42" i="3"/>
  <c r="AD43" i="11"/>
  <c r="AD45" i="11" s="1"/>
  <c r="I17" i="15" s="1"/>
  <c r="N44" i="12"/>
  <c r="S50" i="7"/>
  <c r="T50" i="7"/>
  <c r="X50" i="7" s="1"/>
  <c r="AG50" i="7" s="1"/>
  <c r="U50" i="7"/>
  <c r="W50" i="7"/>
  <c r="V50" i="7"/>
  <c r="N44" i="3"/>
  <c r="N46" i="3" s="1"/>
  <c r="K8" i="15" s="1"/>
  <c r="V54" i="9"/>
  <c r="W54" i="9"/>
  <c r="T54" i="9"/>
  <c r="U54" i="9"/>
  <c r="S54" i="9"/>
  <c r="X54" i="9" s="1"/>
  <c r="AG54" i="9" s="1"/>
  <c r="K83" i="4"/>
  <c r="S39" i="3"/>
  <c r="W39" i="3"/>
  <c r="T39" i="3"/>
  <c r="U39" i="3"/>
  <c r="X39" i="3" s="1"/>
  <c r="AG39" i="3" s="1"/>
  <c r="V39" i="3"/>
  <c r="X50" i="6"/>
  <c r="AG66" i="7"/>
  <c r="H85" i="4"/>
  <c r="V34" i="3"/>
  <c r="W34" i="3"/>
  <c r="AE35" i="9"/>
  <c r="AE83" i="9" s="1"/>
  <c r="I15" i="15" s="1"/>
  <c r="AG8" i="12"/>
  <c r="X5" i="5"/>
  <c r="AF5" i="5" s="1"/>
  <c r="AF24" i="5" s="1"/>
  <c r="R29" i="10"/>
  <c r="R35" i="10"/>
  <c r="R36" i="10"/>
  <c r="R38" i="10"/>
  <c r="W38" i="10" s="1"/>
  <c r="R43" i="10"/>
  <c r="R37" i="10"/>
  <c r="R40" i="10"/>
  <c r="R31" i="10"/>
  <c r="R39" i="10"/>
  <c r="U39" i="10" s="1"/>
  <c r="R33" i="10"/>
  <c r="R42" i="10"/>
  <c r="R34" i="10"/>
  <c r="R41" i="10"/>
  <c r="R32" i="10"/>
  <c r="R30" i="10"/>
  <c r="S44" i="4"/>
  <c r="S49" i="4"/>
  <c r="T49" i="4"/>
  <c r="X49" i="4" s="1"/>
  <c r="AG49" i="4" s="1"/>
  <c r="W49" i="4"/>
  <c r="U49" i="4"/>
  <c r="V49" i="4"/>
  <c r="S57" i="7"/>
  <c r="V57" i="7"/>
  <c r="T57" i="7"/>
  <c r="X57" i="7" s="1"/>
  <c r="AG57" i="7" s="1"/>
  <c r="W57" i="7"/>
  <c r="U57" i="7"/>
  <c r="T37" i="5"/>
  <c r="X37" i="5" s="1"/>
  <c r="AF37" i="5" s="1"/>
  <c r="W37" i="5"/>
  <c r="S37" i="5"/>
  <c r="S44" i="5" s="1"/>
  <c r="V37" i="5"/>
  <c r="V44" i="5" s="1"/>
  <c r="U37" i="5"/>
  <c r="S43" i="3"/>
  <c r="X43" i="3" s="1"/>
  <c r="AG43" i="3" s="1"/>
  <c r="T58" i="9"/>
  <c r="V58" i="9"/>
  <c r="W58" i="9"/>
  <c r="U58" i="9"/>
  <c r="S58" i="9"/>
  <c r="X58" i="9" s="1"/>
  <c r="AG58" i="9" s="1"/>
  <c r="AG76" i="4"/>
  <c r="V75" i="6"/>
  <c r="X75" i="6" s="1"/>
  <c r="AG75" i="6" s="1"/>
  <c r="X68" i="6"/>
  <c r="AG68" i="6" s="1"/>
  <c r="T60" i="6"/>
  <c r="X40" i="6"/>
  <c r="F42" i="6"/>
  <c r="AG42" i="6" s="1"/>
  <c r="F47" i="6"/>
  <c r="AG47" i="6" s="1"/>
  <c r="F43" i="6"/>
  <c r="AG43" i="6" s="1"/>
  <c r="F54" i="6"/>
  <c r="AG54" i="6" s="1"/>
  <c r="F56" i="6"/>
  <c r="AG56" i="6" s="1"/>
  <c r="F53" i="6"/>
  <c r="AG53" i="6" s="1"/>
  <c r="F45" i="6"/>
  <c r="AG45" i="6" s="1"/>
  <c r="F41" i="6"/>
  <c r="AG41" i="6" s="1"/>
  <c r="F50" i="6"/>
  <c r="F55" i="6"/>
  <c r="AG55" i="6" s="1"/>
  <c r="F40" i="6"/>
  <c r="F49" i="6"/>
  <c r="AG49" i="6" s="1"/>
  <c r="F44" i="6"/>
  <c r="AG44" i="6" s="1"/>
  <c r="F46" i="6"/>
  <c r="AG46" i="6" s="1"/>
  <c r="F57" i="6"/>
  <c r="AG57" i="6" s="1"/>
  <c r="F52" i="6"/>
  <c r="AG52" i="6" s="1"/>
  <c r="F59" i="6"/>
  <c r="AG59" i="6" s="1"/>
  <c r="F51" i="6"/>
  <c r="AG51" i="6" s="1"/>
  <c r="V4" i="3"/>
  <c r="V24" i="3" s="1"/>
  <c r="S4" i="3"/>
  <c r="U4" i="3"/>
  <c r="P24" i="3"/>
  <c r="P46" i="3" s="1"/>
  <c r="B8" i="15" s="1"/>
  <c r="W4" i="3"/>
  <c r="T4" i="3"/>
  <c r="T24" i="3" s="1"/>
  <c r="T21" i="1"/>
  <c r="S21" i="1"/>
  <c r="V21" i="1"/>
  <c r="W21" i="1"/>
  <c r="U21" i="1"/>
  <c r="P30" i="1"/>
  <c r="P46" i="1" s="1"/>
  <c r="B6" i="15" s="1"/>
  <c r="S46" i="7"/>
  <c r="X46" i="7" s="1"/>
  <c r="AG46" i="7" s="1"/>
  <c r="U46" i="7"/>
  <c r="W46" i="7"/>
  <c r="T46" i="7"/>
  <c r="V46" i="7"/>
  <c r="T36" i="4"/>
  <c r="T56" i="7"/>
  <c r="S56" i="7"/>
  <c r="X56" i="7" s="1"/>
  <c r="AG56" i="7" s="1"/>
  <c r="W56" i="7"/>
  <c r="U56" i="7"/>
  <c r="V56" i="7"/>
  <c r="X79" i="9"/>
  <c r="AG79" i="9" s="1"/>
  <c r="X20" i="3"/>
  <c r="AG20" i="3" s="1"/>
  <c r="T52" i="9"/>
  <c r="U52" i="9"/>
  <c r="V52" i="9"/>
  <c r="W52" i="9"/>
  <c r="S52" i="9"/>
  <c r="X52" i="9" s="1"/>
  <c r="AG52" i="9" s="1"/>
  <c r="S73" i="4"/>
  <c r="X73" i="4" s="1"/>
  <c r="AG66" i="4"/>
  <c r="W36" i="3"/>
  <c r="U36" i="3"/>
  <c r="T36" i="3"/>
  <c r="V36" i="3"/>
  <c r="X36" i="3"/>
  <c r="AG36" i="3" s="1"/>
  <c r="AG28" i="9"/>
  <c r="W60" i="6"/>
  <c r="H60" i="7"/>
  <c r="H83" i="7" s="1"/>
  <c r="H45" i="11"/>
  <c r="L17" i="15" s="1"/>
  <c r="T32" i="11"/>
  <c r="T43" i="11" s="1"/>
  <c r="U32" i="11"/>
  <c r="U43" i="11" s="1"/>
  <c r="V32" i="11"/>
  <c r="V43" i="11" s="1"/>
  <c r="W32" i="11"/>
  <c r="W43" i="11" s="1"/>
  <c r="S32" i="11"/>
  <c r="S43" i="11" s="1"/>
  <c r="P43" i="11"/>
  <c r="V17" i="10"/>
  <c r="W17" i="10"/>
  <c r="U17" i="10"/>
  <c r="T17" i="10"/>
  <c r="S17" i="10"/>
  <c r="X17" i="10" s="1"/>
  <c r="AF17" i="10" s="1"/>
  <c r="AG70" i="4"/>
  <c r="N24" i="10"/>
  <c r="N46" i="10" s="1"/>
  <c r="K16" i="15" s="1"/>
  <c r="X34" i="12"/>
  <c r="AG34" i="12" s="1"/>
  <c r="T44" i="12"/>
  <c r="S39" i="1"/>
  <c r="S44" i="1" s="1"/>
  <c r="W39" i="1"/>
  <c r="W44" i="1" s="1"/>
  <c r="V39" i="1"/>
  <c r="V44" i="1" s="1"/>
  <c r="U39" i="1"/>
  <c r="U44" i="1" s="1"/>
  <c r="P44" i="1"/>
  <c r="T39" i="1"/>
  <c r="T44" i="1" s="1"/>
  <c r="K45" i="2"/>
  <c r="K47" i="2" s="1"/>
  <c r="L7" i="15" s="1"/>
  <c r="AG35" i="2"/>
  <c r="W58" i="6"/>
  <c r="V58" i="6"/>
  <c r="V60" i="6" s="1"/>
  <c r="S58" i="6"/>
  <c r="X58" i="6" s="1"/>
  <c r="AG58" i="6" s="1"/>
  <c r="T58" i="6"/>
  <c r="U58" i="6"/>
  <c r="U60" i="6" s="1"/>
  <c r="W40" i="1"/>
  <c r="T40" i="1"/>
  <c r="U40" i="1"/>
  <c r="S40" i="1"/>
  <c r="V40" i="1"/>
  <c r="X40" i="1" s="1"/>
  <c r="AG40" i="1" s="1"/>
  <c r="T26" i="1"/>
  <c r="X26" i="1"/>
  <c r="AG26" i="1" s="1"/>
  <c r="S26" i="1"/>
  <c r="U26" i="1"/>
  <c r="W26" i="1"/>
  <c r="V26" i="1"/>
  <c r="S24" i="6"/>
  <c r="X24" i="6" s="1"/>
  <c r="AG24" i="6" s="1"/>
  <c r="T24" i="6"/>
  <c r="T35" i="6" s="1"/>
  <c r="U24" i="6"/>
  <c r="U35" i="6" s="1"/>
  <c r="V24" i="6"/>
  <c r="W24" i="6"/>
  <c r="W35" i="6" s="1"/>
  <c r="P35" i="6"/>
  <c r="T34" i="2"/>
  <c r="W34" i="2"/>
  <c r="U34" i="2"/>
  <c r="V34" i="2"/>
  <c r="S34" i="2"/>
  <c r="X34" i="2"/>
  <c r="AG34" i="2" s="1"/>
  <c r="P83" i="9"/>
  <c r="AD44" i="10"/>
  <c r="AD46" i="10" s="1"/>
  <c r="I16" i="15" s="1"/>
  <c r="V40" i="7"/>
  <c r="W40" i="7"/>
  <c r="S40" i="7"/>
  <c r="T40" i="7"/>
  <c r="P60" i="7"/>
  <c r="P83" i="7" s="1"/>
  <c r="U40" i="7"/>
  <c r="U81" i="9"/>
  <c r="S59" i="9"/>
  <c r="U59" i="9"/>
  <c r="V59" i="9"/>
  <c r="X59" i="9" s="1"/>
  <c r="AG59" i="9" s="1"/>
  <c r="T59" i="9"/>
  <c r="W59" i="9"/>
  <c r="X35" i="1"/>
  <c r="AG35" i="1" s="1"/>
  <c r="V46" i="8"/>
  <c r="D14" i="15" s="1"/>
  <c r="P60" i="6"/>
  <c r="U24" i="5"/>
  <c r="X33" i="11"/>
  <c r="AF33" i="11" s="1"/>
  <c r="U52" i="7"/>
  <c r="O14" i="15" l="1"/>
  <c r="AF44" i="5"/>
  <c r="AF46" i="5"/>
  <c r="AF49" i="5" s="1"/>
  <c r="AG60" i="4"/>
  <c r="AG85" i="4" s="1"/>
  <c r="AG88" i="4" s="1"/>
  <c r="AG46" i="8"/>
  <c r="AG49" i="8" s="1"/>
  <c r="AG44" i="3"/>
  <c r="AG24" i="2"/>
  <c r="AG24" i="12"/>
  <c r="L13" i="15"/>
  <c r="T46" i="5"/>
  <c r="F10" i="15" s="1"/>
  <c r="AG35" i="7"/>
  <c r="T37" i="10"/>
  <c r="S37" i="10"/>
  <c r="W37" i="10"/>
  <c r="U37" i="10"/>
  <c r="V37" i="10"/>
  <c r="X37" i="10"/>
  <c r="AF37" i="10" s="1"/>
  <c r="S24" i="10"/>
  <c r="V45" i="11"/>
  <c r="D17" i="15" s="1"/>
  <c r="V46" i="9"/>
  <c r="S45" i="2"/>
  <c r="V41" i="9"/>
  <c r="V48" i="9"/>
  <c r="S83" i="4"/>
  <c r="U50" i="9"/>
  <c r="AE83" i="7"/>
  <c r="I13" i="15" s="1"/>
  <c r="X39" i="1"/>
  <c r="AG39" i="1" s="1"/>
  <c r="T44" i="5"/>
  <c r="W24" i="10"/>
  <c r="U45" i="9"/>
  <c r="T44" i="3"/>
  <c r="V45" i="2"/>
  <c r="V47" i="2" s="1"/>
  <c r="D7" i="15" s="1"/>
  <c r="S60" i="7"/>
  <c r="S46" i="5"/>
  <c r="E10" i="15" s="1"/>
  <c r="V55" i="9"/>
  <c r="S51" i="9"/>
  <c r="X51" i="9" s="1"/>
  <c r="AG51" i="9" s="1"/>
  <c r="V44" i="3"/>
  <c r="V46" i="3" s="1"/>
  <c r="D8" i="15" s="1"/>
  <c r="X30" i="2"/>
  <c r="AG30" i="2" s="1"/>
  <c r="U48" i="9"/>
  <c r="X48" i="9" s="1"/>
  <c r="AG48" i="9" s="1"/>
  <c r="N46" i="12"/>
  <c r="K18" i="15" s="1"/>
  <c r="V50" i="9"/>
  <c r="T60" i="7"/>
  <c r="X40" i="7"/>
  <c r="AG40" i="7" s="1"/>
  <c r="U43" i="10"/>
  <c r="T43" i="10"/>
  <c r="X43" i="10"/>
  <c r="AF43" i="10" s="1"/>
  <c r="V43" i="10"/>
  <c r="W43" i="10"/>
  <c r="S43" i="10"/>
  <c r="W60" i="7"/>
  <c r="X32" i="11"/>
  <c r="AF32" i="11" s="1"/>
  <c r="AD44" i="5"/>
  <c r="X36" i="10"/>
  <c r="AF36" i="10" s="1"/>
  <c r="V36" i="10"/>
  <c r="U36" i="10"/>
  <c r="W36" i="10"/>
  <c r="S36" i="10"/>
  <c r="T36" i="10"/>
  <c r="S35" i="6"/>
  <c r="S83" i="6" s="1"/>
  <c r="E12" i="15" s="1"/>
  <c r="V46" i="5"/>
  <c r="D10" i="15" s="1"/>
  <c r="X69" i="9"/>
  <c r="AG69" i="9" s="1"/>
  <c r="S23" i="11"/>
  <c r="S45" i="11" s="1"/>
  <c r="E17" i="15" s="1"/>
  <c r="U55" i="9"/>
  <c r="X55" i="9" s="1"/>
  <c r="AG55" i="9" s="1"/>
  <c r="V40" i="9"/>
  <c r="W40" i="9"/>
  <c r="T40" i="9"/>
  <c r="R60" i="9"/>
  <c r="R83" i="9" s="1"/>
  <c r="U40" i="9"/>
  <c r="S40" i="9"/>
  <c r="X40" i="9" s="1"/>
  <c r="AG40" i="9" s="1"/>
  <c r="T45" i="2"/>
  <c r="AF23" i="11"/>
  <c r="W45" i="2"/>
  <c r="W48" i="9"/>
  <c r="X50" i="9"/>
  <c r="AG50" i="9" s="1"/>
  <c r="V60" i="7"/>
  <c r="U45" i="11"/>
  <c r="C17" i="15" s="1"/>
  <c r="O17" i="15" s="1"/>
  <c r="R44" i="10"/>
  <c r="R46" i="10" s="1"/>
  <c r="B16" i="15" s="1"/>
  <c r="T29" i="10"/>
  <c r="U29" i="10"/>
  <c r="W29" i="10"/>
  <c r="S29" i="10"/>
  <c r="X29" i="10" s="1"/>
  <c r="AF29" i="10" s="1"/>
  <c r="V29" i="10"/>
  <c r="R83" i="7"/>
  <c r="S39" i="10"/>
  <c r="X39" i="10" s="1"/>
  <c r="AF39" i="10" s="1"/>
  <c r="U45" i="2"/>
  <c r="P83" i="6"/>
  <c r="B12" i="15" s="1"/>
  <c r="U33" i="10"/>
  <c r="W33" i="10"/>
  <c r="S33" i="10"/>
  <c r="X33" i="10" s="1"/>
  <c r="AF33" i="10" s="1"/>
  <c r="V33" i="10"/>
  <c r="T33" i="10"/>
  <c r="U46" i="5"/>
  <c r="C10" i="15" s="1"/>
  <c r="V83" i="7"/>
  <c r="D13" i="15" s="1"/>
  <c r="U83" i="7"/>
  <c r="C13" i="15" s="1"/>
  <c r="U60" i="4"/>
  <c r="U85" i="4" s="1"/>
  <c r="C9" i="15" s="1"/>
  <c r="S47" i="2"/>
  <c r="E7" i="15" s="1"/>
  <c r="T24" i="2"/>
  <c r="T47" i="2" s="1"/>
  <c r="F7" i="15" s="1"/>
  <c r="X47" i="9"/>
  <c r="AG47" i="9" s="1"/>
  <c r="AE85" i="4"/>
  <c r="I9" i="15" s="1"/>
  <c r="I20" i="15" s="1"/>
  <c r="F37" i="15" s="1"/>
  <c r="M37" i="15" s="1"/>
  <c r="W39" i="10"/>
  <c r="S24" i="12"/>
  <c r="S46" i="12" s="1"/>
  <c r="E18" i="15" s="1"/>
  <c r="O18" i="15" s="1"/>
  <c r="S35" i="7"/>
  <c r="T60" i="4"/>
  <c r="T85" i="4" s="1"/>
  <c r="F9" i="15" s="1"/>
  <c r="AG81" i="9"/>
  <c r="T39" i="10"/>
  <c r="T24" i="12"/>
  <c r="T46" i="12" s="1"/>
  <c r="F18" i="15" s="1"/>
  <c r="V39" i="10"/>
  <c r="W30" i="1"/>
  <c r="W46" i="1" s="1"/>
  <c r="G6" i="15" s="1"/>
  <c r="U47" i="2"/>
  <c r="C7" i="15" s="1"/>
  <c r="U30" i="1"/>
  <c r="U46" i="1" s="1"/>
  <c r="C6" i="15" s="1"/>
  <c r="AG40" i="6"/>
  <c r="AG60" i="6" s="1"/>
  <c r="F60" i="6"/>
  <c r="F83" i="6" s="1"/>
  <c r="L12" i="15" s="1"/>
  <c r="X21" i="1"/>
  <c r="AG21" i="1" s="1"/>
  <c r="AG30" i="1" s="1"/>
  <c r="AG46" i="1" s="1"/>
  <c r="AG49" i="1" s="1"/>
  <c r="AG44" i="1"/>
  <c r="W35" i="7"/>
  <c r="V30" i="1"/>
  <c r="V46" i="1" s="1"/>
  <c r="D6" i="15" s="1"/>
  <c r="V81" i="7"/>
  <c r="S81" i="7"/>
  <c r="V38" i="10"/>
  <c r="W24" i="12"/>
  <c r="W46" i="12" s="1"/>
  <c r="G18" i="15" s="1"/>
  <c r="AG44" i="12"/>
  <c r="W35" i="10"/>
  <c r="V35" i="10"/>
  <c r="S35" i="10"/>
  <c r="X35" i="10" s="1"/>
  <c r="AF35" i="10" s="1"/>
  <c r="T35" i="10"/>
  <c r="U35" i="10"/>
  <c r="B15" i="15"/>
  <c r="B20" i="15"/>
  <c r="F30" i="15" s="1"/>
  <c r="T35" i="7"/>
  <c r="T83" i="7" s="1"/>
  <c r="F13" i="15" s="1"/>
  <c r="W60" i="4"/>
  <c r="W85" i="4" s="1"/>
  <c r="G9" i="15" s="1"/>
  <c r="AG50" i="6"/>
  <c r="V60" i="4"/>
  <c r="V24" i="12"/>
  <c r="V46" i="12" s="1"/>
  <c r="D18" i="15" s="1"/>
  <c r="S30" i="1"/>
  <c r="S46" i="1" s="1"/>
  <c r="E6" i="15" s="1"/>
  <c r="T30" i="10"/>
  <c r="U30" i="10"/>
  <c r="V30" i="10"/>
  <c r="W30" i="10"/>
  <c r="S30" i="10"/>
  <c r="X30" i="10" s="1"/>
  <c r="AF30" i="10" s="1"/>
  <c r="T30" i="1"/>
  <c r="T46" i="1" s="1"/>
  <c r="F6" i="15" s="1"/>
  <c r="T32" i="10"/>
  <c r="U32" i="10"/>
  <c r="S32" i="10"/>
  <c r="X32" i="10" s="1"/>
  <c r="AF32" i="10" s="1"/>
  <c r="W32" i="10"/>
  <c r="V32" i="10"/>
  <c r="X70" i="6"/>
  <c r="AG70" i="6" s="1"/>
  <c r="W81" i="7"/>
  <c r="W47" i="2"/>
  <c r="G7" i="15" s="1"/>
  <c r="U38" i="10"/>
  <c r="U24" i="12"/>
  <c r="U46" i="12" s="1"/>
  <c r="C18" i="15" s="1"/>
  <c r="X41" i="10"/>
  <c r="AF41" i="10" s="1"/>
  <c r="W41" i="10"/>
  <c r="T41" i="10"/>
  <c r="V41" i="10"/>
  <c r="U41" i="10"/>
  <c r="S41" i="10"/>
  <c r="U81" i="6"/>
  <c r="U83" i="6" s="1"/>
  <c r="C12" i="15" s="1"/>
  <c r="W45" i="11"/>
  <c r="G17" i="15" s="1"/>
  <c r="V81" i="6"/>
  <c r="V83" i="6" s="1"/>
  <c r="D12" i="15" s="1"/>
  <c r="X65" i="6"/>
  <c r="AG65" i="6" s="1"/>
  <c r="L9" i="15"/>
  <c r="L20" i="15" s="1"/>
  <c r="E40" i="15" s="1"/>
  <c r="L40" i="15" s="1"/>
  <c r="L43" i="15" s="1"/>
  <c r="L45" i="15" s="1"/>
  <c r="AG45" i="2"/>
  <c r="T46" i="3"/>
  <c r="F8" i="15" s="1"/>
  <c r="W24" i="3"/>
  <c r="W34" i="10"/>
  <c r="U34" i="10"/>
  <c r="S34" i="10"/>
  <c r="X34" i="10" s="1"/>
  <c r="AF34" i="10" s="1"/>
  <c r="V34" i="10"/>
  <c r="T34" i="10"/>
  <c r="W81" i="6"/>
  <c r="W83" i="6" s="1"/>
  <c r="G12" i="15" s="1"/>
  <c r="X65" i="7"/>
  <c r="AG65" i="7" s="1"/>
  <c r="AG81" i="7" s="1"/>
  <c r="X4" i="3"/>
  <c r="AG4" i="3" s="1"/>
  <c r="AG24" i="3" s="1"/>
  <c r="AG46" i="3" s="1"/>
  <c r="AG49" i="3" s="1"/>
  <c r="W44" i="5"/>
  <c r="W46" i="5" s="1"/>
  <c r="G10" i="15" s="1"/>
  <c r="W42" i="10"/>
  <c r="S42" i="10"/>
  <c r="X42" i="10" s="1"/>
  <c r="AF42" i="10" s="1"/>
  <c r="V42" i="10"/>
  <c r="U42" i="10"/>
  <c r="T42" i="10"/>
  <c r="T81" i="7"/>
  <c r="X48" i="7"/>
  <c r="AG48" i="7" s="1"/>
  <c r="W46" i="9"/>
  <c r="S38" i="10"/>
  <c r="X65" i="4"/>
  <c r="AG65" i="4" s="1"/>
  <c r="AG83" i="4" s="1"/>
  <c r="AD46" i="5"/>
  <c r="I10" i="15" s="1"/>
  <c r="AF43" i="11"/>
  <c r="AF24" i="10"/>
  <c r="S45" i="9"/>
  <c r="X45" i="9" s="1"/>
  <c r="AG45" i="9" s="1"/>
  <c r="T24" i="10"/>
  <c r="V45" i="9"/>
  <c r="S46" i="9"/>
  <c r="X46" i="9" s="1"/>
  <c r="AG46" i="9" s="1"/>
  <c r="U44" i="3"/>
  <c r="S85" i="4"/>
  <c r="E9" i="15" s="1"/>
  <c r="T83" i="6"/>
  <c r="F12" i="15" s="1"/>
  <c r="U24" i="3"/>
  <c r="U46" i="3" s="1"/>
  <c r="C8" i="15" s="1"/>
  <c r="U60" i="7"/>
  <c r="S24" i="3"/>
  <c r="S31" i="10"/>
  <c r="T31" i="10"/>
  <c r="V31" i="10"/>
  <c r="W31" i="10"/>
  <c r="U31" i="10"/>
  <c r="X31" i="10" s="1"/>
  <c r="AF31" i="10" s="1"/>
  <c r="U24" i="10"/>
  <c r="T45" i="9"/>
  <c r="U46" i="9"/>
  <c r="S44" i="3"/>
  <c r="W41" i="9"/>
  <c r="X41" i="9" s="1"/>
  <c r="AG41" i="9" s="1"/>
  <c r="T83" i="4"/>
  <c r="B13" i="15"/>
  <c r="W40" i="10"/>
  <c r="S40" i="10"/>
  <c r="U40" i="10"/>
  <c r="T40" i="10"/>
  <c r="X40" i="10" s="1"/>
  <c r="AF40" i="10" s="1"/>
  <c r="V40" i="10"/>
  <c r="K20" i="15"/>
  <c r="E39" i="15" s="1"/>
  <c r="M39" i="15" s="1"/>
  <c r="V24" i="10"/>
  <c r="M40" i="15"/>
  <c r="W44" i="3"/>
  <c r="V83" i="4"/>
  <c r="AG60" i="9" l="1"/>
  <c r="AG83" i="9" s="1"/>
  <c r="AG86" i="9" s="1"/>
  <c r="O10" i="15"/>
  <c r="O7" i="15"/>
  <c r="AF44" i="10"/>
  <c r="U46" i="10"/>
  <c r="C16" i="15" s="1"/>
  <c r="AG60" i="7"/>
  <c r="AG83" i="7"/>
  <c r="AG86" i="7" s="1"/>
  <c r="U44" i="10"/>
  <c r="AF46" i="10"/>
  <c r="AF49" i="10" s="1"/>
  <c r="T44" i="10"/>
  <c r="T46" i="10" s="1"/>
  <c r="F16" i="15" s="1"/>
  <c r="V85" i="4"/>
  <c r="D9" i="15" s="1"/>
  <c r="O9" i="15" s="1"/>
  <c r="W83" i="7"/>
  <c r="G13" i="15" s="1"/>
  <c r="AG46" i="12"/>
  <c r="AG49" i="12" s="1"/>
  <c r="AG47" i="2"/>
  <c r="AG50" i="2" s="1"/>
  <c r="O6" i="15"/>
  <c r="C20" i="15"/>
  <c r="F31" i="15" s="1"/>
  <c r="M31" i="15" s="1"/>
  <c r="X38" i="10"/>
  <c r="AF38" i="10" s="1"/>
  <c r="G20" i="15"/>
  <c r="F35" i="15" s="1"/>
  <c r="M35" i="15" s="1"/>
  <c r="AF45" i="11"/>
  <c r="AF48" i="11" s="1"/>
  <c r="S46" i="10"/>
  <c r="E16" i="15" s="1"/>
  <c r="O12" i="15"/>
  <c r="S46" i="3"/>
  <c r="E8" i="15" s="1"/>
  <c r="O8" i="15" s="1"/>
  <c r="S60" i="9"/>
  <c r="S83" i="9" s="1"/>
  <c r="E15" i="15" s="1"/>
  <c r="W46" i="3"/>
  <c r="G8" i="15" s="1"/>
  <c r="AG81" i="6"/>
  <c r="AG83" i="6" s="1"/>
  <c r="AG86" i="6" s="1"/>
  <c r="U60" i="9"/>
  <c r="U83" i="9" s="1"/>
  <c r="C15" i="15" s="1"/>
  <c r="O15" i="15" s="1"/>
  <c r="M30" i="15"/>
  <c r="M43" i="15" s="1"/>
  <c r="M45" i="15" s="1"/>
  <c r="F43" i="15"/>
  <c r="F45" i="15" s="1"/>
  <c r="S83" i="7"/>
  <c r="E13" i="15" s="1"/>
  <c r="O13" i="15" s="1"/>
  <c r="V44" i="10"/>
  <c r="V46" i="10" s="1"/>
  <c r="D16" i="15" s="1"/>
  <c r="T60" i="9"/>
  <c r="T83" i="9" s="1"/>
  <c r="F15" i="15" s="1"/>
  <c r="F20" i="15"/>
  <c r="F34" i="15" s="1"/>
  <c r="M34" i="15" s="1"/>
  <c r="S44" i="10"/>
  <c r="W60" i="9"/>
  <c r="W83" i="9" s="1"/>
  <c r="G15" i="15" s="1"/>
  <c r="W44" i="10"/>
  <c r="W46" i="10" s="1"/>
  <c r="G16" i="15" s="1"/>
  <c r="V60" i="9"/>
  <c r="V83" i="9" s="1"/>
  <c r="D15" i="15" s="1"/>
  <c r="O16" i="15" l="1"/>
  <c r="D20" i="15"/>
  <c r="F32" i="15" s="1"/>
  <c r="M32" i="15" s="1"/>
  <c r="E20" i="15"/>
  <c r="F33" i="15" s="1"/>
  <c r="M33" i="15" s="1"/>
  <c r="O20" i="15"/>
</calcChain>
</file>

<file path=xl/sharedStrings.xml><?xml version="1.0" encoding="utf-8"?>
<sst xmlns="http://schemas.openxmlformats.org/spreadsheetml/2006/main" count="2427" uniqueCount="264">
  <si>
    <t>Date</t>
  </si>
  <si>
    <t># of Meals</t>
  </si>
  <si>
    <t>Total Motel</t>
  </si>
  <si>
    <t>Bus Driver</t>
  </si>
  <si>
    <t>Bus Cost</t>
  </si>
  <si>
    <t>Scout</t>
  </si>
  <si>
    <t>Mileage</t>
  </si>
  <si>
    <t>Estimated</t>
  </si>
  <si>
    <t>Official Cost</t>
  </si>
  <si>
    <t># Game</t>
  </si>
  <si>
    <t>Workers</t>
  </si>
  <si>
    <t># of</t>
  </si>
  <si>
    <t>People</t>
  </si>
  <si>
    <t>Meals</t>
  </si>
  <si>
    <t>Rooms</t>
  </si>
  <si>
    <t>Worker</t>
  </si>
  <si>
    <t>Cost</t>
  </si>
  <si>
    <t>Total</t>
  </si>
  <si>
    <t># Games</t>
  </si>
  <si>
    <t>for Cleanup</t>
  </si>
  <si>
    <t>Cleanup</t>
  </si>
  <si>
    <t>Total Meal</t>
  </si>
  <si>
    <t>FICA</t>
  </si>
  <si>
    <t>Medicare</t>
  </si>
  <si>
    <t>ERA</t>
  </si>
  <si>
    <t>Health</t>
  </si>
  <si>
    <t>Disability</t>
  </si>
  <si>
    <t>Worker Cost</t>
  </si>
  <si>
    <t>Tax on</t>
  </si>
  <si>
    <t>Officials</t>
  </si>
  <si>
    <t>Total #</t>
  </si>
  <si>
    <t>of Meals</t>
  </si>
  <si>
    <t>Hours*</t>
  </si>
  <si>
    <t>Entry</t>
  </si>
  <si>
    <t>Fee</t>
  </si>
  <si>
    <t>VARSITY</t>
  </si>
  <si>
    <t>JUNIOR VARSITY</t>
  </si>
  <si>
    <t>FRESHMAN</t>
  </si>
  <si>
    <t>Total Costs</t>
  </si>
  <si>
    <t>Each</t>
  </si>
  <si>
    <t>Cost*</t>
  </si>
  <si>
    <t>Cost**</t>
  </si>
  <si>
    <t>Hours***</t>
  </si>
  <si>
    <t>Gate</t>
  </si>
  <si>
    <t>Revenue</t>
  </si>
  <si>
    <t>Opponent</t>
  </si>
  <si>
    <t>Official's</t>
  </si>
  <si>
    <t>***** Enter the "average" cost of an official for varsity, JV, or freshman game in the blue box.</t>
  </si>
  <si>
    <t>Total Football Budget for the following:</t>
  </si>
  <si>
    <t>Total Boy's Soccer Budget for the following:</t>
  </si>
  <si>
    <t>Total Girl's Soccer Budget for the following:</t>
  </si>
  <si>
    <t>Total Volleyball Budget for the following:</t>
  </si>
  <si>
    <t>Total Cross Country Budget for the following:</t>
  </si>
  <si>
    <t>Total Boy's Basketball Budget for the following:</t>
  </si>
  <si>
    <t>Total Girl's Basketball Budget for the following:</t>
  </si>
  <si>
    <t>Total Wrestling Budget for the following:</t>
  </si>
  <si>
    <t>Total Baseball Budget for the following:</t>
  </si>
  <si>
    <t>Total Softball Budget for the following:</t>
  </si>
  <si>
    <t>Total Track Budget for the following:</t>
  </si>
  <si>
    <t>Total Cheerleader Budget for the following:</t>
  </si>
  <si>
    <t>Travel</t>
  </si>
  <si>
    <t xml:space="preserve"> </t>
  </si>
  <si>
    <t>NMAA Fees</t>
  </si>
  <si>
    <t>NMAA</t>
  </si>
  <si>
    <t>Fees</t>
  </si>
  <si>
    <t>Other</t>
  </si>
  <si>
    <t>Fees/Fines</t>
  </si>
  <si>
    <t>General</t>
  </si>
  <si>
    <t>Supplies</t>
  </si>
  <si>
    <t>ADMIN.</t>
  </si>
  <si>
    <t>Sport</t>
  </si>
  <si>
    <t>Football</t>
  </si>
  <si>
    <t>Boy's Soccer</t>
  </si>
  <si>
    <t>Girl's Soccer</t>
  </si>
  <si>
    <t>Volleyball</t>
  </si>
  <si>
    <t>Cross Country</t>
  </si>
  <si>
    <t>Golf</t>
  </si>
  <si>
    <t>Boy's Basketball</t>
  </si>
  <si>
    <t>Girl's Basketball</t>
  </si>
  <si>
    <t>Wrestling</t>
  </si>
  <si>
    <t>Baseball</t>
  </si>
  <si>
    <t>Softball</t>
  </si>
  <si>
    <t>Track</t>
  </si>
  <si>
    <t>Cheerleaders</t>
  </si>
  <si>
    <t>Game</t>
  </si>
  <si>
    <t>Athletic</t>
  </si>
  <si>
    <t>Employee</t>
  </si>
  <si>
    <t>Student</t>
  </si>
  <si>
    <t>Equipment</t>
  </si>
  <si>
    <t>Expenditures</t>
  </si>
  <si>
    <t>Revenues</t>
  </si>
  <si>
    <t>Total General Budget for the following:</t>
  </si>
  <si>
    <t>Totals</t>
  </si>
  <si>
    <t>Fund</t>
  </si>
  <si>
    <t>Description</t>
  </si>
  <si>
    <t>Code</t>
  </si>
  <si>
    <t>Budget</t>
  </si>
  <si>
    <t>ERA Health</t>
  </si>
  <si>
    <t>Other Contract Ser.</t>
  </si>
  <si>
    <t>Supplies &amp; Mater.</t>
  </si>
  <si>
    <t>Employee Travel</t>
  </si>
  <si>
    <t>Student Travel</t>
  </si>
  <si>
    <t xml:space="preserve">  Total Expenditures</t>
  </si>
  <si>
    <t>(Over)/Under Budget</t>
  </si>
  <si>
    <t>INITIAL BUDGET ALLOCATION</t>
  </si>
  <si>
    <t>ATHLETIC DIRECTOR'S FINAL BUDGET</t>
  </si>
  <si>
    <t>Per Diem</t>
  </si>
  <si>
    <t>Per Diem*</t>
  </si>
  <si>
    <t xml:space="preserve">  </t>
  </si>
  <si>
    <t>Disposable supplies and uniforms 56118</t>
  </si>
  <si>
    <t>Equipment &lt; $5,000</t>
  </si>
  <si>
    <t>Equipment &gt; $5,000</t>
  </si>
  <si>
    <t>52111</t>
  </si>
  <si>
    <t>52112</t>
  </si>
  <si>
    <t>52210</t>
  </si>
  <si>
    <t>52220</t>
  </si>
  <si>
    <t>52315</t>
  </si>
  <si>
    <t>55914</t>
  </si>
  <si>
    <t>55915</t>
  </si>
  <si>
    <t>56118</t>
  </si>
  <si>
    <t>55813</t>
  </si>
  <si>
    <t>55817</t>
  </si>
  <si>
    <t>57331</t>
  </si>
  <si>
    <t>57332</t>
  </si>
  <si>
    <t>&gt; $5,000</t>
  </si>
  <si>
    <t>&lt; $5,000</t>
  </si>
  <si>
    <t>41705</t>
  </si>
  <si>
    <t>51300</t>
  </si>
  <si>
    <t>*** This is an anticipated $16.75 hour rate to build in overtime and 25.0% benefits.</t>
  </si>
  <si>
    <t>Disposable supplies &amp; practice gear  56118</t>
  </si>
  <si>
    <t>** This is a $90.00 room with $20.00 room tax.</t>
  </si>
  <si>
    <t>SPORT</t>
  </si>
  <si>
    <t>HIGH SCHOOL</t>
  </si>
  <si>
    <t>MID SCHOOL</t>
  </si>
  <si>
    <t>Football (Per Game)</t>
  </si>
  <si>
    <t>Basketball (Per Game)</t>
  </si>
  <si>
    <t xml:space="preserve">   Per Tournament/Play-Off Game</t>
  </si>
  <si>
    <t>Volleyball (Per Match)</t>
  </si>
  <si>
    <t>Wrestling (Per Match)</t>
  </si>
  <si>
    <t xml:space="preserve">   Per Dual or JV/Varsity Match</t>
  </si>
  <si>
    <t>Soccer (Per Game)</t>
  </si>
  <si>
    <t>Track (Per Meet)</t>
  </si>
  <si>
    <t>Facility Clean-Up (Per Event)</t>
  </si>
  <si>
    <t>Rider Fee</t>
  </si>
  <si>
    <r>
      <t xml:space="preserve">* </t>
    </r>
    <r>
      <rPr>
        <u/>
        <sz val="10"/>
        <rFont val="Arial"/>
        <family val="2"/>
      </rPr>
      <t>School employees are paid off the district schedule</t>
    </r>
    <r>
      <rPr>
        <sz val="10"/>
        <rFont val="Arial"/>
        <family val="2"/>
      </rPr>
      <t xml:space="preserve">. 
</t>
    </r>
    <r>
      <rPr>
        <b/>
        <sz val="10"/>
        <rFont val="Arial"/>
        <family val="2"/>
      </rPr>
      <t>Overnight, in-state travel:</t>
    </r>
    <r>
      <rPr>
        <sz val="10"/>
        <rFont val="Arial"/>
        <family val="2"/>
      </rPr>
      <t xml:space="preserve"> Lodging is paid by the district. You may get reimbused up to $30.00 per day for meals with original meal receipts.</t>
    </r>
  </si>
  <si>
    <r>
      <rPr>
        <b/>
        <sz val="10"/>
        <rFont val="Arial"/>
        <family val="2"/>
      </rPr>
      <t xml:space="preserve">Non-overnight, in-state travel: </t>
    </r>
    <r>
      <rPr>
        <sz val="10"/>
        <rFont val="Arial"/>
        <family val="2"/>
      </rPr>
      <t>You may get the following for travel time outside your normal, contract hours:
2 to 6 hours = $12.00; 6 to 12 hours = $20.00; 12 to less than 24 hours = $30.00.</t>
    </r>
  </si>
  <si>
    <t>0.405/mi</t>
  </si>
  <si>
    <t>Riders Fee</t>
  </si>
  <si>
    <t>.41/mi</t>
  </si>
  <si>
    <t>Rider's Fee</t>
  </si>
  <si>
    <t>Disposable supplies &amp; practice gear 56118</t>
  </si>
  <si>
    <t>Riders' Fee</t>
  </si>
  <si>
    <t>0.41/mi</t>
  </si>
  <si>
    <t>GAME WORKER FEE</t>
  </si>
  <si>
    <t>ASSIGNOR'S FEE</t>
  </si>
  <si>
    <t>VARISITY</t>
  </si>
  <si>
    <t>JV &amp; 9TH
GRADE</t>
  </si>
  <si>
    <t>JR HIGH
(7TH/8TH)</t>
  </si>
  <si>
    <t>NMAA OFFICIAL FEES
(ALL CLASSES)</t>
  </si>
  <si>
    <t>* This is a $10.00 meal with 7.0% tax.</t>
  </si>
  <si>
    <t>Game Workers</t>
  </si>
  <si>
    <t>Athletic Fees</t>
  </si>
  <si>
    <t>Shiprock</t>
  </si>
  <si>
    <t>Rehobeth</t>
  </si>
  <si>
    <t>Santa Fe</t>
  </si>
  <si>
    <t>Farmington</t>
  </si>
  <si>
    <t>Casa Grande, AZ</t>
  </si>
  <si>
    <t>Cortez, CO</t>
  </si>
  <si>
    <t>Rio Rancho</t>
  </si>
  <si>
    <t>Albuquerque</t>
  </si>
  <si>
    <t>Wingate</t>
  </si>
  <si>
    <t>Scrimmage</t>
  </si>
  <si>
    <t>Red Mesa</t>
  </si>
  <si>
    <t>Newcomb</t>
  </si>
  <si>
    <t>at Delores CO</t>
  </si>
  <si>
    <t>at Gallup</t>
  </si>
  <si>
    <t>at Kirtland</t>
  </si>
  <si>
    <t>Cuba</t>
  </si>
  <si>
    <t>at Crownpoint</t>
  </si>
  <si>
    <t>at Wingate</t>
  </si>
  <si>
    <t>Thoreau</t>
  </si>
  <si>
    <t>at Navajo Prep</t>
  </si>
  <si>
    <t>at Red Mesa</t>
  </si>
  <si>
    <t>Cortez</t>
  </si>
  <si>
    <t>Red Valley</t>
  </si>
  <si>
    <t>Whitehorse</t>
  </si>
  <si>
    <t>Crownpoint</t>
  </si>
  <si>
    <t>Tohatchi</t>
  </si>
  <si>
    <t>Shiprock NW</t>
  </si>
  <si>
    <t>Miyamura</t>
  </si>
  <si>
    <t>at Bloomfield</t>
  </si>
  <si>
    <t>Kirtland</t>
  </si>
  <si>
    <t>at Piedra Vista</t>
  </si>
  <si>
    <t>Aztec</t>
  </si>
  <si>
    <t>at MV</t>
  </si>
  <si>
    <t>Navajo Prep</t>
  </si>
  <si>
    <t>at Thoreau</t>
  </si>
  <si>
    <t>District</t>
  </si>
  <si>
    <t>at Blanding</t>
  </si>
  <si>
    <t>Varsity Tournament</t>
  </si>
  <si>
    <t>Farmington Tournament</t>
  </si>
  <si>
    <t>PV</t>
  </si>
  <si>
    <t>Laguna Acoma</t>
  </si>
  <si>
    <t>at Farmington</t>
  </si>
  <si>
    <t>Hope Tournament</t>
  </si>
  <si>
    <t>Durango</t>
  </si>
  <si>
    <t>Moriaty</t>
  </si>
  <si>
    <t>at Pojoaque</t>
  </si>
  <si>
    <t>at Crownpint</t>
  </si>
  <si>
    <t>at Rehobeth</t>
  </si>
  <si>
    <t>Shiprock Tourney</t>
  </si>
  <si>
    <t>Bloomfield</t>
  </si>
  <si>
    <t>at Chinle Tourney</t>
  </si>
  <si>
    <t>at KC</t>
  </si>
  <si>
    <t>at Hobbs Tourney</t>
  </si>
  <si>
    <t>KC</t>
  </si>
  <si>
    <t>at Hope Christian</t>
  </si>
  <si>
    <t>at Tohatchi</t>
  </si>
  <si>
    <t>NP</t>
  </si>
  <si>
    <t>at NP</t>
  </si>
  <si>
    <t>Aztec JV Tourney</t>
  </si>
  <si>
    <t>Shiprock JV Tourney</t>
  </si>
  <si>
    <t>Bloomfield JV Tourney</t>
  </si>
  <si>
    <t>Ignacio C Tourney</t>
  </si>
  <si>
    <t>Window Rock</t>
  </si>
  <si>
    <t>St Michaels Invite</t>
  </si>
  <si>
    <t>Dolores</t>
  </si>
  <si>
    <t>Ignacio</t>
  </si>
  <si>
    <t>at SFIS</t>
  </si>
  <si>
    <t>at San Juan Slugfest</t>
  </si>
  <si>
    <t>Bernalillo</t>
  </si>
  <si>
    <t>at Miyamira</t>
  </si>
  <si>
    <t>at Aztec</t>
  </si>
  <si>
    <t>Blanding</t>
  </si>
  <si>
    <t>Dove Creek</t>
  </si>
  <si>
    <t>at Monticello</t>
  </si>
  <si>
    <t xml:space="preserve">at Gallup </t>
  </si>
  <si>
    <t>Aztec C Tourney</t>
  </si>
  <si>
    <t>PV Tourney</t>
  </si>
  <si>
    <t>Gallup</t>
  </si>
  <si>
    <t>Laguna Acoma Tourney</t>
  </si>
  <si>
    <t>at Wingate Tourney</t>
  </si>
  <si>
    <t>at Newcomb</t>
  </si>
  <si>
    <t>Kirtland Scrimmage</t>
  </si>
  <si>
    <t>PV JV Tourney</t>
  </si>
  <si>
    <t>Farmington JV Tourney</t>
  </si>
  <si>
    <t>Northwest</t>
  </si>
  <si>
    <t>at Northwest</t>
  </si>
  <si>
    <t>Taos</t>
  </si>
  <si>
    <t>Softball (Per Game)</t>
  </si>
  <si>
    <t>*Effective July 1, 2019, All Varsity Assignors will paid out of NMAA office.</t>
  </si>
  <si>
    <t xml:space="preserve">HIGH SCHOOL (Sub-Varsity) Per Team </t>
  </si>
  <si>
    <t>MID SCHOOL (Per Team)</t>
  </si>
  <si>
    <t>Wrestling Tournament-$120.00</t>
  </si>
  <si>
    <t>Duals-$75 per team HS Varsity</t>
  </si>
  <si>
    <t>Duals-$50 per team HS Sub-Varsity</t>
  </si>
  <si>
    <t>Duals-$40 per team Mid School</t>
  </si>
  <si>
    <t>One day meet-$60.00</t>
  </si>
  <si>
    <t>Two day meet-$120.00</t>
  </si>
  <si>
    <t>Wrestling Assignor</t>
  </si>
  <si>
    <t>Track &amp; Field Assignor</t>
  </si>
  <si>
    <t>**</t>
  </si>
  <si>
    <t>**-refer to NMAA Official's Fee Sheet</t>
  </si>
  <si>
    <t>Baseball (Per Game)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</si>
</sst>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3" formatCode="_(* #,##0.00_);_(* \(#,##0.00\);_(* &quot;-&quot;??_);_(@_)"/>
    <numFmt numFmtId="167" formatCode="_(* #,##0_);_(* \(#,##0\);_(* &quot;-&quot;??_);_(@_)"/>
  </numFmts>
  <fonts count="13" x14ac:knownFonts="1">
    <font>
      <sz val="10"/>
      <name val="Arial"/>
    </font>
    <font>
      <sz val="10"/>
      <name val="Arial"/>
    </font>
    <font>
      <b/>
      <sz val="10"/>
      <name val="Arial"/>
      <family val="2"/>
    </font>
    <font>
      <sz val="10"/>
      <name val="Arial"/>
      <family val="2"/>
    </font>
    <font>
      <sz val="10"/>
      <name val="Arial"/>
      <family val="2"/>
    </font>
    <font>
      <u/>
      <sz val="10"/>
      <name val="Arial"/>
      <family val="2"/>
    </font>
    <font>
      <sz val="10"/>
      <name val="Arial"/>
      <family val="2"/>
    </font>
    <font>
      <sz val="10"/>
      <name val="Arial"/>
    </font>
    <font>
      <sz val="10"/>
      <name val="Calibri"/>
      <family val="2"/>
      <scheme val="minor"/>
    </font>
    <font>
      <sz val="12"/>
      <name val="Calibri"/>
      <family val="2"/>
      <scheme val="minor"/>
    </font>
    <font>
      <b/>
      <sz val="12"/>
      <name val="Calibri"/>
      <family val="2"/>
      <scheme val="minor"/>
    </font>
    <font>
      <b/>
      <sz val="10"/>
      <name val="Calibri"/>
      <family val="2"/>
      <scheme val="minor"/>
    </font>
    <font>
      <b/>
      <sz val="14"/>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52"/>
        <bgColor indexed="64"/>
      </patternFill>
    </fill>
    <fill>
      <patternFill patternType="solid">
        <fgColor theme="8" tint="0.59996337778862885"/>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000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xf numFmtId="43" fontId="1" fillId="0" borderId="0" applyFont="0" applyFill="0" applyBorder="0" applyAlignment="0" applyProtection="0"/>
    <xf numFmtId="43" fontId="6" fillId="0" borderId="0" applyFont="0" applyFill="0" applyBorder="0" applyAlignment="0" applyProtection="0"/>
    <xf numFmtId="9" fontId="1" fillId="0" borderId="0" applyFont="0" applyFill="0" applyBorder="0" applyAlignment="0" applyProtection="0"/>
  </cellStyleXfs>
  <cellXfs count="201">
    <xf numFmtId="0" fontId="0" fillId="0" borderId="0" xfId="0"/>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43" fontId="0" fillId="0" borderId="1" xfId="1" applyFont="1" applyBorder="1" applyAlignment="1">
      <alignment horizontal="center"/>
    </xf>
    <xf numFmtId="10" fontId="0" fillId="0" borderId="1" xfId="3" applyNumberFormat="1" applyFont="1" applyBorder="1" applyAlignment="1">
      <alignment horizontal="center"/>
    </xf>
    <xf numFmtId="0" fontId="0" fillId="0" borderId="4" xfId="0" applyBorder="1"/>
    <xf numFmtId="43" fontId="0" fillId="0" borderId="4" xfId="1" applyFont="1" applyBorder="1"/>
    <xf numFmtId="43" fontId="0" fillId="0" borderId="4" xfId="0" applyNumberFormat="1" applyBorder="1"/>
    <xf numFmtId="43" fontId="0" fillId="0" borderId="4" xfId="1" applyFont="1" applyFill="1" applyBorder="1"/>
    <xf numFmtId="0" fontId="2" fillId="0" borderId="1" xfId="0" applyFont="1" applyBorder="1" applyAlignment="1">
      <alignment horizontal="center"/>
    </xf>
    <xf numFmtId="0" fontId="0" fillId="0" borderId="1" xfId="0" applyBorder="1"/>
    <xf numFmtId="0" fontId="0" fillId="0" borderId="2" xfId="0" applyBorder="1"/>
    <xf numFmtId="0" fontId="0" fillId="0" borderId="3" xfId="0" applyBorder="1"/>
    <xf numFmtId="167" fontId="0" fillId="0" borderId="4" xfId="1" applyNumberFormat="1" applyFont="1" applyBorder="1"/>
    <xf numFmtId="0" fontId="0" fillId="2" borderId="1" xfId="0" applyFill="1" applyBorder="1" applyAlignment="1">
      <alignment horizontal="center"/>
    </xf>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14" fontId="0" fillId="3" borderId="4" xfId="0" applyNumberFormat="1" applyFill="1" applyBorder="1" applyProtection="1">
      <protection locked="0"/>
    </xf>
    <xf numFmtId="0" fontId="0" fillId="3" borderId="4" xfId="0" applyFill="1" applyBorder="1" applyProtection="1">
      <protection locked="0"/>
    </xf>
    <xf numFmtId="167" fontId="0" fillId="3" borderId="4" xfId="1" applyNumberFormat="1" applyFont="1" applyFill="1" applyBorder="1" applyProtection="1">
      <protection locked="0"/>
    </xf>
    <xf numFmtId="43" fontId="0" fillId="3" borderId="4" xfId="1" applyFont="1" applyFill="1" applyBorder="1" applyProtection="1">
      <protection locked="0"/>
    </xf>
    <xf numFmtId="43" fontId="0" fillId="4" borderId="1" xfId="1" applyFont="1" applyFill="1" applyBorder="1" applyAlignment="1" applyProtection="1">
      <alignment horizontal="center"/>
      <protection locked="0"/>
    </xf>
    <xf numFmtId="0" fontId="0" fillId="0" borderId="1" xfId="0" applyBorder="1" applyAlignment="1" applyProtection="1">
      <alignment horizontal="center"/>
    </xf>
    <xf numFmtId="43" fontId="0" fillId="3" borderId="3" xfId="1" applyFont="1" applyFill="1" applyBorder="1" applyProtection="1">
      <protection locked="0"/>
    </xf>
    <xf numFmtId="43" fontId="0" fillId="0" borderId="1" xfId="1" applyFont="1" applyBorder="1" applyAlignment="1" applyProtection="1">
      <alignment horizontal="center"/>
    </xf>
    <xf numFmtId="43" fontId="1" fillId="0" borderId="4" xfId="1" applyBorder="1"/>
    <xf numFmtId="167" fontId="1" fillId="3" borderId="4" xfId="1" applyNumberFormat="1" applyFill="1" applyBorder="1" applyProtection="1">
      <protection locked="0"/>
    </xf>
    <xf numFmtId="43" fontId="1" fillId="3" borderId="4" xfId="1" applyFill="1" applyBorder="1" applyProtection="1">
      <protection locked="0"/>
    </xf>
    <xf numFmtId="43" fontId="1" fillId="0" borderId="4" xfId="1" applyFont="1" applyFill="1" applyBorder="1"/>
    <xf numFmtId="167" fontId="1" fillId="0" borderId="4" xfId="1" applyNumberFormat="1" applyBorder="1"/>
    <xf numFmtId="43" fontId="0" fillId="5" borderId="4" xfId="0" applyNumberFormat="1" applyFill="1" applyBorder="1"/>
    <xf numFmtId="43" fontId="0" fillId="0" borderId="0" xfId="0" applyNumberFormat="1" applyBorder="1"/>
    <xf numFmtId="0" fontId="3" fillId="0" borderId="0" xfId="0" applyFont="1"/>
    <xf numFmtId="167" fontId="1" fillId="3" borderId="4" xfId="1" applyNumberFormat="1" applyFont="1" applyFill="1" applyBorder="1" applyProtection="1">
      <protection locked="0"/>
    </xf>
    <xf numFmtId="10" fontId="0" fillId="0" borderId="1" xfId="3" applyNumberFormat="1" applyFont="1" applyBorder="1" applyAlignment="1" applyProtection="1">
      <alignment horizontal="center"/>
    </xf>
    <xf numFmtId="10" fontId="0" fillId="0" borderId="1" xfId="1" applyNumberFormat="1" applyFont="1" applyBorder="1" applyAlignment="1" applyProtection="1">
      <alignment horizontal="center"/>
    </xf>
    <xf numFmtId="16" fontId="0" fillId="3" borderId="4" xfId="0" applyNumberFormat="1" applyFill="1" applyBorder="1" applyProtection="1">
      <protection locked="0"/>
    </xf>
    <xf numFmtId="0" fontId="3" fillId="3" borderId="4" xfId="0" applyFont="1" applyFill="1" applyBorder="1" applyProtection="1">
      <protection locked="0"/>
    </xf>
    <xf numFmtId="167" fontId="3" fillId="3" borderId="4" xfId="1" applyNumberFormat="1" applyFont="1" applyFill="1" applyBorder="1" applyProtection="1">
      <protection locked="0"/>
    </xf>
    <xf numFmtId="14" fontId="3" fillId="3" borderId="4" xfId="0" applyNumberFormat="1" applyFont="1" applyFill="1" applyBorder="1" applyProtection="1">
      <protection locked="0"/>
    </xf>
    <xf numFmtId="167" fontId="4" fillId="3" borderId="4" xfId="1" applyNumberFormat="1" applyFont="1" applyFill="1" applyBorder="1" applyProtection="1">
      <protection locked="0"/>
    </xf>
    <xf numFmtId="43" fontId="4" fillId="3" borderId="4" xfId="1" applyFont="1" applyFill="1" applyBorder="1" applyProtection="1">
      <protection locked="0"/>
    </xf>
    <xf numFmtId="0" fontId="3" fillId="0" borderId="10" xfId="0" applyFont="1" applyBorder="1"/>
    <xf numFmtId="0" fontId="0" fillId="0" borderId="1" xfId="0" applyBorder="1" applyAlignment="1" applyProtection="1"/>
    <xf numFmtId="14" fontId="0" fillId="3" borderId="4" xfId="0" applyNumberFormat="1" applyFill="1" applyBorder="1" applyAlignment="1" applyProtection="1">
      <protection locked="0"/>
    </xf>
    <xf numFmtId="0" fontId="0" fillId="3" borderId="4" xfId="0" applyFill="1" applyBorder="1" applyAlignment="1" applyProtection="1">
      <protection locked="0"/>
    </xf>
    <xf numFmtId="167" fontId="0" fillId="3" borderId="4" xfId="1" applyNumberFormat="1" applyFont="1" applyFill="1" applyBorder="1" applyAlignment="1" applyProtection="1">
      <alignment horizontal="center"/>
      <protection locked="0"/>
    </xf>
    <xf numFmtId="43" fontId="0" fillId="3" borderId="4" xfId="1" applyFont="1" applyFill="1" applyBorder="1" applyAlignment="1" applyProtection="1">
      <alignment horizontal="center"/>
      <protection locked="0"/>
    </xf>
    <xf numFmtId="0" fontId="3" fillId="0" borderId="3" xfId="0" applyFont="1" applyBorder="1" applyAlignment="1">
      <alignment horizontal="center"/>
    </xf>
    <xf numFmtId="8" fontId="0" fillId="0" borderId="1" xfId="0" applyNumberFormat="1" applyBorder="1" applyAlignment="1" applyProtection="1">
      <alignment horizontal="center"/>
    </xf>
    <xf numFmtId="0" fontId="0" fillId="3" borderId="4" xfId="0" applyFill="1" applyBorder="1" applyAlignment="1" applyProtection="1">
      <alignment horizontal="center"/>
      <protection locked="0"/>
    </xf>
    <xf numFmtId="43" fontId="0" fillId="3" borderId="3" xfId="1" applyFont="1" applyFill="1" applyBorder="1" applyAlignment="1" applyProtection="1">
      <alignment horizontal="center"/>
      <protection locked="0"/>
    </xf>
    <xf numFmtId="43" fontId="0" fillId="0" borderId="1" xfId="1" applyFont="1" applyFill="1" applyBorder="1" applyAlignment="1" applyProtection="1">
      <alignment horizontal="center"/>
      <protection locked="0"/>
    </xf>
    <xf numFmtId="0" fontId="0" fillId="0" borderId="1" xfId="0" applyFill="1" applyBorder="1" applyAlignment="1">
      <alignment horizontal="center"/>
    </xf>
    <xf numFmtId="43" fontId="0" fillId="0" borderId="1" xfId="1" applyFont="1" applyFill="1" applyBorder="1" applyAlignment="1" applyProtection="1">
      <alignment horizontal="center"/>
    </xf>
    <xf numFmtId="0" fontId="0" fillId="0" borderId="1" xfId="0" applyFill="1" applyBorder="1" applyAlignment="1" applyProtection="1">
      <alignment horizontal="center"/>
    </xf>
    <xf numFmtId="43" fontId="0" fillId="0" borderId="1" xfId="1" applyFont="1" applyFill="1" applyBorder="1" applyAlignment="1">
      <alignment horizontal="center"/>
    </xf>
    <xf numFmtId="0" fontId="2" fillId="0" borderId="1" xfId="0" applyFont="1" applyBorder="1" applyAlignment="1" applyProtection="1"/>
    <xf numFmtId="43" fontId="0" fillId="4" borderId="1" xfId="1" applyFont="1" applyFill="1" applyBorder="1" applyAlignment="1" applyProtection="1">
      <alignment horizontal="center"/>
    </xf>
    <xf numFmtId="0" fontId="0" fillId="2" borderId="1" xfId="0" applyFill="1" applyBorder="1" applyAlignment="1" applyProtection="1">
      <alignment horizontal="center"/>
    </xf>
    <xf numFmtId="0" fontId="0" fillId="0" borderId="0" xfId="0" applyAlignment="1" applyProtection="1"/>
    <xf numFmtId="0" fontId="0" fillId="0" borderId="2" xfId="0" applyBorder="1" applyAlignment="1" applyProtection="1"/>
    <xf numFmtId="0" fontId="0" fillId="0" borderId="2" xfId="0" applyBorder="1" applyAlignment="1" applyProtection="1">
      <alignment horizontal="center"/>
    </xf>
    <xf numFmtId="0" fontId="0" fillId="0" borderId="3" xfId="0" applyBorder="1" applyAlignment="1" applyProtection="1"/>
    <xf numFmtId="0" fontId="0" fillId="0" borderId="3" xfId="0" applyBorder="1" applyAlignment="1" applyProtection="1">
      <alignment horizontal="center"/>
    </xf>
    <xf numFmtId="167" fontId="0" fillId="0" borderId="4" xfId="1" applyNumberFormat="1" applyFont="1" applyBorder="1" applyAlignment="1" applyProtection="1">
      <alignment horizontal="center"/>
    </xf>
    <xf numFmtId="43" fontId="0" fillId="0" borderId="4" xfId="1" applyFont="1" applyBorder="1" applyAlignment="1" applyProtection="1">
      <alignment horizontal="center"/>
    </xf>
    <xf numFmtId="0" fontId="0" fillId="0" borderId="4" xfId="0" applyBorder="1" applyAlignment="1" applyProtection="1">
      <alignment horizontal="center"/>
    </xf>
    <xf numFmtId="43" fontId="0" fillId="0" borderId="4" xfId="1" applyFont="1" applyFill="1" applyBorder="1" applyAlignment="1" applyProtection="1">
      <alignment horizontal="center"/>
    </xf>
    <xf numFmtId="167" fontId="0" fillId="0" borderId="4" xfId="1" applyNumberFormat="1" applyFont="1" applyFill="1" applyBorder="1" applyAlignment="1" applyProtection="1">
      <alignment horizontal="center"/>
    </xf>
    <xf numFmtId="0" fontId="0" fillId="0" borderId="0" xfId="0" applyAlignment="1" applyProtection="1">
      <alignment horizontal="center"/>
    </xf>
    <xf numFmtId="43" fontId="0" fillId="0" borderId="4" xfId="0" applyNumberFormat="1" applyFill="1" applyBorder="1" applyAlignment="1" applyProtection="1">
      <alignment horizontal="center"/>
    </xf>
    <xf numFmtId="0" fontId="0" fillId="0" borderId="0" xfId="0" applyFill="1" applyAlignment="1" applyProtection="1">
      <alignment horizontal="center"/>
    </xf>
    <xf numFmtId="43" fontId="0" fillId="0" borderId="0" xfId="0" applyNumberFormat="1" applyFill="1" applyBorder="1" applyAlignment="1" applyProtection="1">
      <alignment horizontal="center"/>
    </xf>
    <xf numFmtId="43" fontId="0" fillId="0" borderId="4" xfId="0" applyNumberFormat="1" applyBorder="1" applyAlignment="1" applyProtection="1">
      <alignment horizontal="center"/>
    </xf>
    <xf numFmtId="43" fontId="0" fillId="0" borderId="0" xfId="0" applyNumberFormat="1" applyBorder="1" applyAlignment="1" applyProtection="1">
      <alignment horizontal="center"/>
    </xf>
    <xf numFmtId="0" fontId="0" fillId="0" borderId="4" xfId="0" applyBorder="1" applyAlignment="1" applyProtection="1"/>
    <xf numFmtId="0" fontId="3" fillId="0" borderId="0" xfId="0" applyFont="1" applyAlignment="1" applyProtection="1">
      <alignment horizontal="left"/>
    </xf>
    <xf numFmtId="0" fontId="0" fillId="0" borderId="5" xfId="0" applyBorder="1" applyAlignment="1" applyProtection="1"/>
    <xf numFmtId="0" fontId="0" fillId="0" borderId="6" xfId="0" applyBorder="1" applyAlignment="1" applyProtection="1">
      <alignment horizontal="center"/>
    </xf>
    <xf numFmtId="0" fontId="0" fillId="0" borderId="7" xfId="0" applyBorder="1" applyAlignment="1" applyProtection="1">
      <alignment horizontal="center"/>
    </xf>
    <xf numFmtId="0" fontId="3" fillId="0" borderId="10" xfId="0" applyFont="1" applyBorder="1" applyAlignment="1" applyProtection="1"/>
    <xf numFmtId="0" fontId="0" fillId="0" borderId="8" xfId="0" applyBorder="1" applyAlignment="1" applyProtection="1">
      <alignment horizontal="center"/>
    </xf>
    <xf numFmtId="0" fontId="0" fillId="0" borderId="9" xfId="0" applyBorder="1" applyAlignment="1" applyProtection="1">
      <alignment horizontal="center"/>
    </xf>
    <xf numFmtId="43" fontId="0" fillId="5" borderId="4" xfId="0" applyNumberFormat="1" applyFill="1" applyBorder="1" applyAlignment="1" applyProtection="1">
      <alignment horizontal="center"/>
    </xf>
    <xf numFmtId="0" fontId="0" fillId="0" borderId="0" xfId="0" applyAlignment="1" applyProtection="1">
      <alignment horizontal="left"/>
    </xf>
    <xf numFmtId="10" fontId="0" fillId="0" borderId="1" xfId="3" applyNumberFormat="1" applyFont="1" applyFill="1" applyBorder="1" applyAlignment="1" applyProtection="1">
      <alignment horizontal="center"/>
    </xf>
    <xf numFmtId="0" fontId="3" fillId="0" borderId="2" xfId="0" applyFont="1" applyBorder="1" applyAlignment="1">
      <alignment horizontal="center"/>
    </xf>
    <xf numFmtId="0" fontId="2" fillId="0" borderId="1" xfId="0" applyFont="1" applyBorder="1" applyAlignment="1" applyProtection="1">
      <alignment horizontal="center"/>
    </xf>
    <xf numFmtId="43" fontId="3" fillId="0" borderId="1" xfId="1" applyFont="1" applyFill="1" applyBorder="1" applyAlignment="1" applyProtection="1">
      <alignment horizontal="center"/>
    </xf>
    <xf numFmtId="0" fontId="0" fillId="0" borderId="1" xfId="0" applyBorder="1" applyProtection="1"/>
    <xf numFmtId="0" fontId="0" fillId="0" borderId="0" xfId="0" applyProtection="1"/>
    <xf numFmtId="0" fontId="3" fillId="0" borderId="2" xfId="0" applyFont="1" applyBorder="1" applyAlignment="1" applyProtection="1">
      <alignment horizontal="center"/>
    </xf>
    <xf numFmtId="0" fontId="0" fillId="0" borderId="2" xfId="0" applyBorder="1" applyProtection="1"/>
    <xf numFmtId="0" fontId="3" fillId="0" borderId="3" xfId="0" applyFont="1" applyBorder="1" applyAlignment="1" applyProtection="1">
      <alignment horizontal="center"/>
    </xf>
    <xf numFmtId="0" fontId="0" fillId="0" borderId="3" xfId="0" applyBorder="1" applyProtection="1"/>
    <xf numFmtId="167" fontId="0" fillId="0" borderId="4" xfId="1" applyNumberFormat="1" applyFont="1" applyBorder="1" applyProtection="1"/>
    <xf numFmtId="43" fontId="0" fillId="0" borderId="4" xfId="1" applyFont="1" applyBorder="1" applyProtection="1"/>
    <xf numFmtId="0" fontId="0" fillId="0" borderId="4" xfId="0" applyBorder="1" applyProtection="1"/>
    <xf numFmtId="43" fontId="0" fillId="0" borderId="4" xfId="0" applyNumberFormat="1" applyBorder="1" applyProtection="1"/>
    <xf numFmtId="43" fontId="0" fillId="0" borderId="0" xfId="0" applyNumberFormat="1" applyBorder="1" applyProtection="1"/>
    <xf numFmtId="43" fontId="0" fillId="0" borderId="4" xfId="1" applyFont="1" applyFill="1" applyBorder="1" applyProtection="1"/>
    <xf numFmtId="0" fontId="3" fillId="0" borderId="0" xfId="0" applyFont="1" applyProtection="1"/>
    <xf numFmtId="0" fontId="0" fillId="0" borderId="5" xfId="0" applyBorder="1" applyProtection="1"/>
    <xf numFmtId="0" fontId="0" fillId="0" borderId="6" xfId="0" applyBorder="1" applyProtection="1"/>
    <xf numFmtId="0" fontId="0" fillId="0" borderId="7" xfId="0" applyBorder="1" applyProtection="1"/>
    <xf numFmtId="0" fontId="0" fillId="0" borderId="8" xfId="0" applyBorder="1" applyProtection="1"/>
    <xf numFmtId="0" fontId="0" fillId="0" borderId="9" xfId="0" applyBorder="1" applyProtection="1"/>
    <xf numFmtId="43" fontId="0" fillId="5" borderId="4" xfId="0" applyNumberFormat="1" applyFill="1" applyBorder="1" applyProtection="1"/>
    <xf numFmtId="43" fontId="0" fillId="0" borderId="1" xfId="3" applyNumberFormat="1" applyFont="1" applyBorder="1" applyAlignment="1">
      <alignment horizontal="center"/>
    </xf>
    <xf numFmtId="43" fontId="3" fillId="0" borderId="1" xfId="3" applyNumberFormat="1" applyFont="1" applyBorder="1" applyAlignment="1">
      <alignment horizontal="center"/>
    </xf>
    <xf numFmtId="10" fontId="3" fillId="0" borderId="1" xfId="3" applyNumberFormat="1" applyFont="1" applyBorder="1" applyAlignment="1">
      <alignment horizontal="center"/>
    </xf>
    <xf numFmtId="2" fontId="0" fillId="0" borderId="1" xfId="0" applyNumberFormat="1" applyFill="1" applyBorder="1" applyAlignment="1" applyProtection="1">
      <alignment horizontal="center"/>
    </xf>
    <xf numFmtId="43" fontId="3" fillId="0" borderId="1" xfId="3" applyNumberFormat="1" applyFont="1" applyBorder="1" applyAlignment="1" applyProtection="1">
      <alignment horizontal="center"/>
    </xf>
    <xf numFmtId="43" fontId="0" fillId="0" borderId="1" xfId="3" applyNumberFormat="1" applyFont="1" applyBorder="1" applyAlignment="1" applyProtection="1">
      <alignment horizontal="center"/>
    </xf>
    <xf numFmtId="167" fontId="1" fillId="0" borderId="4" xfId="1" applyNumberFormat="1" applyBorder="1" applyProtection="1"/>
    <xf numFmtId="43" fontId="1" fillId="0" borderId="4" xfId="1" applyBorder="1" applyProtection="1"/>
    <xf numFmtId="43" fontId="1" fillId="0" borderId="4" xfId="1" applyFont="1" applyFill="1" applyBorder="1" applyProtection="1"/>
    <xf numFmtId="14" fontId="0" fillId="0" borderId="4" xfId="0" applyNumberFormat="1" applyFill="1" applyBorder="1" applyProtection="1"/>
    <xf numFmtId="14" fontId="0" fillId="0" borderId="11" xfId="0" applyNumberFormat="1" applyFill="1" applyBorder="1" applyProtection="1"/>
    <xf numFmtId="14" fontId="0" fillId="0" borderId="8" xfId="0" applyNumberFormat="1" applyFill="1" applyBorder="1" applyProtection="1"/>
    <xf numFmtId="0" fontId="0" fillId="0" borderId="2" xfId="0" applyFill="1" applyBorder="1" applyAlignment="1" applyProtection="1">
      <alignment horizontal="center"/>
    </xf>
    <xf numFmtId="0" fontId="3" fillId="0" borderId="10" xfId="0" applyFont="1" applyBorder="1" applyProtection="1"/>
    <xf numFmtId="43" fontId="6" fillId="6" borderId="1" xfId="1" applyFont="1" applyFill="1" applyBorder="1" applyAlignment="1" applyProtection="1">
      <alignment horizontal="center"/>
      <protection locked="0"/>
    </xf>
    <xf numFmtId="0" fontId="0" fillId="0" borderId="0" xfId="0" applyFill="1" applyProtection="1"/>
    <xf numFmtId="0" fontId="0" fillId="0" borderId="0" xfId="0" applyProtection="1">
      <protection locked="0"/>
    </xf>
    <xf numFmtId="49" fontId="0" fillId="0" borderId="1" xfId="0" applyNumberFormat="1" applyBorder="1" applyAlignment="1" applyProtection="1">
      <alignment horizontal="center"/>
    </xf>
    <xf numFmtId="49" fontId="3" fillId="0" borderId="1" xfId="0" applyNumberFormat="1" applyFont="1" applyBorder="1" applyAlignment="1" applyProtection="1">
      <alignment horizontal="center"/>
    </xf>
    <xf numFmtId="49" fontId="0" fillId="0" borderId="2" xfId="0" applyNumberFormat="1" applyBorder="1" applyAlignment="1" applyProtection="1">
      <alignment horizontal="center"/>
    </xf>
    <xf numFmtId="167" fontId="0" fillId="5" borderId="4" xfId="1" applyNumberFormat="1" applyFont="1" applyFill="1" applyBorder="1" applyProtection="1"/>
    <xf numFmtId="0" fontId="0" fillId="0" borderId="0" xfId="0" applyBorder="1" applyProtection="1"/>
    <xf numFmtId="43" fontId="0" fillId="0" borderId="0" xfId="1" applyFont="1" applyBorder="1" applyProtection="1"/>
    <xf numFmtId="43" fontId="0" fillId="0" borderId="0" xfId="1" applyFont="1" applyFill="1" applyBorder="1" applyProtection="1"/>
    <xf numFmtId="167" fontId="0" fillId="0" borderId="0" xfId="1" applyNumberFormat="1" applyFont="1" applyFill="1" applyBorder="1" applyProtection="1"/>
    <xf numFmtId="43" fontId="0" fillId="0" borderId="0" xfId="1" applyFont="1" applyProtection="1"/>
    <xf numFmtId="0" fontId="0" fillId="0" borderId="12" xfId="0" applyBorder="1" applyProtection="1"/>
    <xf numFmtId="0" fontId="0" fillId="0" borderId="13" xfId="0" applyBorder="1" applyProtection="1"/>
    <xf numFmtId="167" fontId="0" fillId="0" borderId="7" xfId="1" applyNumberFormat="1" applyFont="1" applyBorder="1" applyProtection="1"/>
    <xf numFmtId="0" fontId="3" fillId="0" borderId="5" xfId="0" applyFont="1" applyBorder="1" applyProtection="1"/>
    <xf numFmtId="43" fontId="1" fillId="2" borderId="4" xfId="1" applyFill="1" applyBorder="1" applyProtection="1"/>
    <xf numFmtId="0" fontId="0" fillId="0" borderId="10" xfId="0" applyBorder="1" applyProtection="1"/>
    <xf numFmtId="0" fontId="8" fillId="0" borderId="0" xfId="0" applyFont="1"/>
    <xf numFmtId="0" fontId="9" fillId="0" borderId="0" xfId="0" applyFont="1"/>
    <xf numFmtId="0" fontId="10" fillId="0" borderId="4" xfId="0" applyFont="1" applyBorder="1" applyAlignment="1">
      <alignment horizontal="center"/>
    </xf>
    <xf numFmtId="0" fontId="10" fillId="0" borderId="4" xfId="0" applyFont="1" applyBorder="1" applyAlignment="1">
      <alignment horizontal="center" wrapText="1"/>
    </xf>
    <xf numFmtId="0" fontId="9" fillId="0" borderId="4" xfId="0" applyFont="1" applyBorder="1"/>
    <xf numFmtId="43" fontId="9" fillId="0" borderId="4" xfId="1" applyFont="1" applyBorder="1"/>
    <xf numFmtId="43" fontId="9" fillId="7" borderId="4" xfId="1" applyFont="1" applyFill="1" applyBorder="1"/>
    <xf numFmtId="0" fontId="8" fillId="8" borderId="0" xfId="0" applyFont="1" applyFill="1" applyAlignment="1">
      <alignment vertical="center"/>
    </xf>
    <xf numFmtId="0" fontId="8" fillId="8" borderId="0" xfId="0" applyFont="1" applyFill="1"/>
    <xf numFmtId="0" fontId="8" fillId="0" borderId="0" xfId="0" applyFont="1" applyAlignment="1"/>
    <xf numFmtId="0" fontId="11" fillId="0" borderId="0" xfId="0" applyFont="1" applyAlignment="1"/>
    <xf numFmtId="0" fontId="8" fillId="0" borderId="0" xfId="0" applyFont="1" applyAlignment="1">
      <alignment vertical="center"/>
    </xf>
    <xf numFmtId="0" fontId="8" fillId="8" borderId="0" xfId="0" applyFont="1" applyFill="1" applyAlignment="1"/>
    <xf numFmtId="0" fontId="8" fillId="0" borderId="0" xfId="0" applyFont="1" applyFill="1" applyAlignment="1">
      <alignment vertical="center"/>
    </xf>
    <xf numFmtId="0" fontId="8" fillId="0" borderId="0" xfId="0" applyFont="1" applyFill="1"/>
    <xf numFmtId="0" fontId="12" fillId="0" borderId="0" xfId="0" applyFont="1"/>
    <xf numFmtId="0" fontId="11" fillId="0" borderId="0" xfId="0" applyFont="1" applyFill="1" applyAlignment="1"/>
    <xf numFmtId="43" fontId="9" fillId="0" borderId="4" xfId="1" applyFont="1" applyFill="1" applyBorder="1"/>
    <xf numFmtId="0" fontId="9" fillId="7" borderId="4" xfId="0" applyFont="1" applyFill="1" applyBorder="1"/>
    <xf numFmtId="0" fontId="10" fillId="0" borderId="4" xfId="0" applyFont="1" applyBorder="1"/>
    <xf numFmtId="0" fontId="10" fillId="0" borderId="5" xfId="0" applyFont="1" applyBorder="1" applyAlignment="1">
      <alignment horizontal="center" wrapText="1"/>
    </xf>
    <xf numFmtId="43" fontId="9" fillId="7" borderId="5" xfId="1" applyFont="1" applyFill="1" applyBorder="1"/>
    <xf numFmtId="0" fontId="10" fillId="0" borderId="7" xfId="0" applyFont="1" applyBorder="1" applyAlignment="1">
      <alignment horizontal="center"/>
    </xf>
    <xf numFmtId="43" fontId="9" fillId="0" borderId="7" xfId="1" applyFont="1" applyBorder="1"/>
    <xf numFmtId="43" fontId="9" fillId="7" borderId="7" xfId="1" applyFont="1" applyFill="1" applyBorder="1"/>
    <xf numFmtId="43" fontId="9" fillId="0" borderId="7" xfId="1" applyFont="1" applyFill="1" applyBorder="1"/>
    <xf numFmtId="0" fontId="10" fillId="0" borderId="7" xfId="0" applyFont="1" applyBorder="1"/>
    <xf numFmtId="0" fontId="9" fillId="7" borderId="7" xfId="0" applyFont="1" applyFill="1" applyBorder="1"/>
    <xf numFmtId="0" fontId="10" fillId="0" borderId="14" xfId="0" applyFont="1" applyBorder="1" applyAlignment="1">
      <alignment horizontal="center" wrapText="1"/>
    </xf>
    <xf numFmtId="0" fontId="10" fillId="0" borderId="15" xfId="0" applyFont="1" applyBorder="1" applyAlignment="1">
      <alignment horizontal="center" wrapText="1"/>
    </xf>
    <xf numFmtId="43" fontId="9" fillId="0" borderId="14" xfId="1" applyFont="1" applyBorder="1"/>
    <xf numFmtId="43" fontId="9" fillId="0" borderId="15" xfId="1" applyFont="1" applyBorder="1"/>
    <xf numFmtId="43" fontId="9" fillId="7" borderId="14" xfId="1" applyFont="1" applyFill="1" applyBorder="1"/>
    <xf numFmtId="43" fontId="9" fillId="7" borderId="15" xfId="1" applyFont="1" applyFill="1" applyBorder="1"/>
    <xf numFmtId="43" fontId="9" fillId="7" borderId="16" xfId="1" applyFont="1" applyFill="1" applyBorder="1"/>
    <xf numFmtId="43" fontId="9" fillId="7" borderId="17" xfId="1" applyFont="1" applyFill="1" applyBorder="1"/>
    <xf numFmtId="43" fontId="7" fillId="9" borderId="1" xfId="1" applyFont="1" applyFill="1" applyBorder="1" applyAlignment="1" applyProtection="1">
      <alignment horizontal="center"/>
    </xf>
    <xf numFmtId="10" fontId="7" fillId="9" borderId="1" xfId="3" applyNumberFormat="1" applyFont="1" applyFill="1" applyBorder="1" applyAlignment="1" applyProtection="1">
      <alignment horizontal="center"/>
    </xf>
    <xf numFmtId="0" fontId="10" fillId="0" borderId="4" xfId="0" applyFont="1" applyBorder="1" applyAlignment="1">
      <alignment horizontal="center"/>
    </xf>
    <xf numFmtId="0" fontId="10" fillId="0" borderId="5" xfId="0" applyFont="1" applyBorder="1" applyAlignment="1">
      <alignment horizontal="center"/>
    </xf>
    <xf numFmtId="0" fontId="10" fillId="0" borderId="18" xfId="0" applyFont="1" applyBorder="1" applyAlignment="1">
      <alignment horizontal="center"/>
    </xf>
    <xf numFmtId="0" fontId="10" fillId="0" borderId="19" xfId="0" applyFont="1" applyBorder="1" applyAlignment="1">
      <alignment horizontal="center"/>
    </xf>
    <xf numFmtId="0" fontId="10" fillId="0" borderId="7" xfId="0" applyFont="1" applyBorder="1" applyAlignment="1">
      <alignment horizontal="center" wrapText="1"/>
    </xf>
    <xf numFmtId="0" fontId="11" fillId="0" borderId="0" xfId="0" applyFont="1" applyAlignment="1">
      <alignment horizontal="left" vertical="center"/>
    </xf>
    <xf numFmtId="0" fontId="0" fillId="0" borderId="10" xfId="0" applyBorder="1" applyAlignment="1" applyProtection="1">
      <alignment horizontal="center"/>
    </xf>
    <xf numFmtId="0" fontId="0" fillId="0" borderId="9" xfId="0" applyBorder="1" applyAlignment="1" applyProtection="1"/>
    <xf numFmtId="0" fontId="2" fillId="0" borderId="5" xfId="0" applyFont="1" applyBorder="1" applyAlignment="1" applyProtection="1">
      <alignment horizontal="center"/>
    </xf>
    <xf numFmtId="0" fontId="0" fillId="0" borderId="6" xfId="0" applyBorder="1" applyAlignment="1" applyProtection="1">
      <alignment horizontal="center"/>
    </xf>
    <xf numFmtId="0" fontId="0" fillId="0" borderId="7" xfId="0" applyBorder="1" applyAlignment="1" applyProtection="1">
      <alignment horizontal="center"/>
    </xf>
    <xf numFmtId="0" fontId="2" fillId="0" borderId="12" xfId="0" applyFont="1" applyBorder="1" applyAlignment="1" applyProtection="1">
      <alignment horizontal="center"/>
    </xf>
    <xf numFmtId="0" fontId="0" fillId="0" borderId="11" xfId="0" applyBorder="1" applyAlignment="1" applyProtection="1">
      <alignment horizontal="center"/>
    </xf>
    <xf numFmtId="0" fontId="0" fillId="0" borderId="7" xfId="0" applyBorder="1" applyAlignment="1" applyProtection="1"/>
    <xf numFmtId="0" fontId="0" fillId="0" borderId="9" xfId="0" applyBorder="1" applyAlignment="1" applyProtection="1">
      <alignment horizontal="center"/>
    </xf>
    <xf numFmtId="0" fontId="3" fillId="0" borderId="0" xfId="0" applyFont="1" applyAlignment="1" applyProtection="1">
      <alignment horizontal="left" vertical="top" wrapText="1"/>
    </xf>
    <xf numFmtId="0" fontId="3" fillId="0" borderId="0" xfId="0" applyFont="1" applyAlignment="1" applyProtection="1">
      <alignment horizontal="left" vertical="top"/>
    </xf>
    <xf numFmtId="0" fontId="0" fillId="0" borderId="0" xfId="0" applyAlignment="1" applyProtection="1">
      <alignment horizontal="left" vertical="top"/>
    </xf>
  </cellXfs>
  <cellStyles count="4">
    <cellStyle name="Comma" xfId="1" builtinId="3"/>
    <cellStyle name="Comma 2" xfId="2" xr:uid="{06E508FE-B61E-474D-9DAD-9C13CA8C19D0}"/>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0</xdr:rowOff>
    </xdr:from>
    <xdr:to>
      <xdr:col>8</xdr:col>
      <xdr:colOff>495300</xdr:colOff>
      <xdr:row>243</xdr:row>
      <xdr:rowOff>85725</xdr:rowOff>
    </xdr:to>
    <xdr:sp macro="" textlink="">
      <xdr:nvSpPr>
        <xdr:cNvPr id="2" name="TextBox 1">
          <a:extLst>
            <a:ext uri="{FF2B5EF4-FFF2-40B4-BE49-F238E27FC236}">
              <a16:creationId xmlns:a16="http://schemas.microsoft.com/office/drawing/2014/main" id="{AA9CC325-A682-2D24-E321-F0FF54FFFE49}"/>
            </a:ext>
          </a:extLst>
        </xdr:cNvPr>
        <xdr:cNvSpPr txBox="1"/>
      </xdr:nvSpPr>
      <xdr:spPr>
        <a:xfrm>
          <a:off x="9524" y="0"/>
          <a:ext cx="6657976" cy="39433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GENERAL INFORMATION:</a:t>
          </a:r>
          <a:endParaRPr lang="en-US" sz="1100">
            <a:solidFill>
              <a:schemeClr val="dk1"/>
            </a:solidFill>
            <a:effectLst/>
            <a:latin typeface="+mn-lt"/>
            <a:ea typeface="+mn-ea"/>
            <a:cs typeface="+mn-cs"/>
          </a:endParaRPr>
        </a:p>
        <a:p>
          <a:br>
            <a:rPr lang="en-US" sz="1100">
              <a:solidFill>
                <a:schemeClr val="dk1"/>
              </a:solidFill>
              <a:effectLst/>
              <a:latin typeface="+mn-lt"/>
              <a:ea typeface="+mn-ea"/>
              <a:cs typeface="+mn-cs"/>
            </a:rPr>
          </a:br>
          <a:r>
            <a:rPr lang="en-US" sz="1100">
              <a:solidFill>
                <a:schemeClr val="dk1"/>
              </a:solidFill>
              <a:effectLst/>
              <a:latin typeface="+mn-lt"/>
              <a:ea typeface="+mn-ea"/>
              <a:cs typeface="+mn-cs"/>
            </a:rPr>
            <a:t>This spreadsheet allows you to build your budget for each sport and the school as a whole and place the expenditures into the correct line item.  You will go to each of the tabs to build a budget for general costs and then for each</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individual sport.  These totals will then be summed up in the summary sheet where you will see all of the information in</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one place for the budget by the expenditure line.</a:t>
          </a:r>
          <a:endParaRPr lang="en-US" sz="1100" baseline="0">
            <a:solidFill>
              <a:schemeClr val="dk1"/>
            </a:solidFill>
            <a:effectLst/>
            <a:latin typeface="+mn-lt"/>
            <a:ea typeface="+mn-ea"/>
            <a:cs typeface="+mn-cs"/>
          </a:endParaRPr>
        </a:p>
        <a:p>
          <a:br>
            <a:rPr lang="en-US" sz="1100">
              <a:solidFill>
                <a:schemeClr val="dk1"/>
              </a:solidFill>
              <a:effectLst/>
              <a:latin typeface="+mn-lt"/>
              <a:ea typeface="+mn-ea"/>
              <a:cs typeface="+mn-cs"/>
            </a:rPr>
          </a:br>
          <a:r>
            <a:rPr lang="en-US" sz="1100">
              <a:solidFill>
                <a:schemeClr val="dk1"/>
              </a:solidFill>
              <a:effectLst/>
              <a:latin typeface="+mn-lt"/>
              <a:ea typeface="+mn-ea"/>
              <a:cs typeface="+mn-cs"/>
            </a:rPr>
            <a:t>The spreadsheet has been protected so you can't accidentally delete any of the formulas or other items built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into the budget.  You will simply enter data into the yellow &amp;</a:t>
          </a:r>
          <a:r>
            <a:rPr lang="en-US" sz="1100" baseline="0">
              <a:solidFill>
                <a:schemeClr val="dk1"/>
              </a:solidFill>
              <a:effectLst/>
              <a:latin typeface="+mn-lt"/>
              <a:ea typeface="+mn-ea"/>
              <a:cs typeface="+mn-cs"/>
            </a:rPr>
            <a:t> blue</a:t>
          </a:r>
          <a:r>
            <a:rPr lang="en-US" sz="1100">
              <a:solidFill>
                <a:schemeClr val="dk1"/>
              </a:solidFill>
              <a:effectLst/>
              <a:latin typeface="+mn-lt"/>
              <a:ea typeface="+mn-ea"/>
              <a:cs typeface="+mn-cs"/>
            </a:rPr>
            <a:t> highlighted areas of each spreadsheet.  If you try to enter information into an area that is protected, you will get a warning message.  Simply</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click OK and move to a highlighted cell.</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BUILDING INDIVIDUAL BUDGETS:</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is your administrative budget</a:t>
          </a:r>
          <a:r>
            <a:rPr lang="en-US" sz="1100" baseline="0">
              <a:solidFill>
                <a:schemeClr val="dk1"/>
              </a:solidFill>
              <a:effectLst/>
              <a:latin typeface="+mn-lt"/>
              <a:ea typeface="+mn-ea"/>
              <a:cs typeface="+mn-cs"/>
            </a:rPr>
            <a:t> for </a:t>
          </a:r>
          <a:r>
            <a:rPr lang="en-US" sz="1100">
              <a:solidFill>
                <a:schemeClr val="dk1"/>
              </a:solidFill>
              <a:effectLst/>
              <a:latin typeface="+mn-lt"/>
              <a:ea typeface="+mn-ea"/>
              <a:cs typeface="+mn-cs"/>
            </a:rPr>
            <a:t>all general expenses you may encounter.  Enter the amount for</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your NMAA fees first.  If you know you have some travel for NMAA meetings or other requirements, enter the approximate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date for these and the travel costs associated with it.  Whether you take your own vehicle or use a school vehicle, the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athletic budget will be charged .45 a mile for this trip, so simply enter the total estimated mileage for a trip.  School employees are reimbursed based on the District travel schedule. For overnight stays,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please refer to the District Travel Procedure for actual</a:t>
          </a:r>
          <a:r>
            <a:rPr lang="en-US" sz="1100" baseline="0">
              <a:solidFill>
                <a:schemeClr val="dk1"/>
              </a:solidFill>
              <a:effectLst/>
              <a:latin typeface="+mn-lt"/>
              <a:ea typeface="+mn-ea"/>
              <a:cs typeface="+mn-cs"/>
            </a:rPr>
            <a:t> costs</a:t>
          </a:r>
          <a:r>
            <a:rPr lang="en-US" sz="1100">
              <a:solidFill>
                <a:schemeClr val="dk1"/>
              </a:solidFill>
              <a:effectLst/>
              <a:latin typeface="+mn-lt"/>
              <a:ea typeface="+mn-ea"/>
              <a:cs typeface="+mn-cs"/>
            </a:rPr>
            <a:t>. If the trip is out of the county but not overnight, you may be paid</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$12.00 for 2-6 hours, $20.00 for 6-12</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hours, and $30.00 for 24 hours or less for</a:t>
          </a:r>
          <a:r>
            <a:rPr lang="en-US" sz="1100" baseline="0">
              <a:solidFill>
                <a:schemeClr val="dk1"/>
              </a:solidFill>
              <a:effectLst/>
              <a:latin typeface="+mn-lt"/>
              <a:ea typeface="+mn-ea"/>
              <a:cs typeface="+mn-cs"/>
            </a:rPr>
            <a:t> travel time outside of your contract hours</a:t>
          </a:r>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You can pay less if you want, but you can't be paid more. Enter costs for any other fines that you know</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you may have coming from the state or the district committees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for general supplies (56118),</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equipment &lt; $5,000</a:t>
          </a:r>
          <a:r>
            <a:rPr lang="en-US" sz="1100" baseline="0">
              <a:solidFill>
                <a:schemeClr val="dk1"/>
              </a:solidFill>
              <a:effectLst/>
              <a:latin typeface="+mn-lt"/>
              <a:ea typeface="+mn-ea"/>
              <a:cs typeface="+mn-cs"/>
            </a:rPr>
            <a:t> (57332),</a:t>
          </a:r>
          <a:r>
            <a:rPr lang="en-US" sz="1100">
              <a:solidFill>
                <a:schemeClr val="dk1"/>
              </a:solidFill>
              <a:effectLst/>
              <a:latin typeface="+mn-lt"/>
              <a:ea typeface="+mn-ea"/>
              <a:cs typeface="+mn-cs"/>
            </a:rPr>
            <a:t> or equipment &gt; $5,000 (57331).</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INDIVIDUAL SPORT BUDGETS</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Begin building your budget for footballl then follow the same process for each sport your</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school has.  The worksheets are set up with the same data, information and are designed to build a Varsity, JV, and</a:t>
          </a:r>
          <a:r>
            <a:rPr lang="en-US" sz="1100" baseline="0">
              <a:solidFill>
                <a:schemeClr val="dk1"/>
              </a:solidFill>
              <a:effectLst/>
              <a:latin typeface="+mn-lt"/>
              <a:ea typeface="+mn-ea"/>
              <a:cs typeface="+mn-cs"/>
            </a:rPr>
            <a:t> F</a:t>
          </a:r>
          <a:r>
            <a:rPr lang="en-US" sz="1100">
              <a:solidFill>
                <a:schemeClr val="dk1"/>
              </a:solidFill>
              <a:effectLst/>
              <a:latin typeface="+mn-lt"/>
              <a:ea typeface="+mn-ea"/>
              <a:cs typeface="+mn-cs"/>
            </a:rPr>
            <a:t>reshman budget.  If you don't have all of these teams, simply enter the information for the teams you have.</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T</a:t>
          </a:r>
          <a:r>
            <a:rPr lang="en-US" sz="1100">
              <a:solidFill>
                <a:schemeClr val="dk1"/>
              </a:solidFill>
              <a:effectLst/>
              <a:latin typeface="+mn-lt"/>
              <a:ea typeface="+mn-ea"/>
              <a:cs typeface="+mn-cs"/>
            </a:rPr>
            <a:t>he spreadsheets are designed for you to input your schedule for each sport and then walk through the costs associated</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with each game on the schedule so that you don't forget anything. The spreadsheet will then sum up total costs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by game and by sport.</a:t>
          </a:r>
          <a:endParaRPr lang="en-US" sz="1100" baseline="0">
            <a:solidFill>
              <a:schemeClr val="dk1"/>
            </a:solidFill>
            <a:effectLst/>
            <a:latin typeface="+mn-lt"/>
            <a:ea typeface="+mn-ea"/>
            <a:cs typeface="+mn-cs"/>
          </a:endParaRPr>
        </a:p>
        <a:p>
          <a:endParaRPr lang="en-US" sz="1100" baseline="0">
            <a:solidFill>
              <a:schemeClr val="dk1"/>
            </a:solidFill>
            <a:effectLst/>
            <a:latin typeface="+mn-lt"/>
            <a:ea typeface="+mn-ea"/>
            <a:cs typeface="+mn-cs"/>
          </a:endParaRPr>
        </a:p>
        <a:p>
          <a:r>
            <a:rPr lang="en-US" sz="1100">
              <a:solidFill>
                <a:schemeClr val="dk1"/>
              </a:solidFill>
              <a:effectLst/>
              <a:latin typeface="+mn-lt"/>
              <a:ea typeface="+mn-ea"/>
              <a:cs typeface="+mn-cs"/>
            </a:rPr>
            <a:t>Go to the "Football" worksheet.  Go to </a:t>
          </a:r>
          <a:r>
            <a:rPr lang="en-US" sz="1100" b="1">
              <a:solidFill>
                <a:schemeClr val="dk1"/>
              </a:solidFill>
              <a:effectLst/>
              <a:latin typeface="+mn-lt"/>
              <a:ea typeface="+mn-ea"/>
              <a:cs typeface="+mn-cs"/>
            </a:rPr>
            <a:t>cell</a:t>
          </a:r>
          <a:r>
            <a:rPr lang="en-US" sz="1100">
              <a:solidFill>
                <a:schemeClr val="dk1"/>
              </a:solidFill>
              <a:effectLst/>
              <a:latin typeface="+mn-lt"/>
              <a:ea typeface="+mn-ea"/>
              <a:cs typeface="+mn-cs"/>
            </a:rPr>
            <a:t> "Y1" and enter the "average cost" of an official for the sport.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This goes in the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blue shaded area.  Do the same for "Y18" and "Y32" for JV and Freshman respectively.  Next fill in </a:t>
          </a:r>
          <a:r>
            <a:rPr lang="en-US" sz="1100" b="1">
              <a:solidFill>
                <a:schemeClr val="dk1"/>
              </a:solidFill>
              <a:effectLst/>
              <a:latin typeface="+mn-lt"/>
              <a:ea typeface="+mn-ea"/>
              <a:cs typeface="+mn-cs"/>
            </a:rPr>
            <a:t>columns</a:t>
          </a:r>
          <a:r>
            <a:rPr lang="en-US" sz="1100">
              <a:solidFill>
                <a:schemeClr val="dk1"/>
              </a:solidFill>
              <a:effectLst/>
              <a:latin typeface="+mn-lt"/>
              <a:ea typeface="+mn-ea"/>
              <a:cs typeface="+mn-cs"/>
            </a:rPr>
            <a:t> "A" and "B".</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This is your schedule for your Varsity, then JV, then Freshman games.  If a game isn't scheduled yet but you believe you</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will have one in an open date, put TBA/TBD</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so you can budget for it.  For a home game, you may want to put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something like "Shiprock v Tohatchi".  For an away game,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you may just want to put the name of the school you will be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playing.</a:t>
          </a:r>
          <a:endParaRPr lang="en-US" sz="1100" baseline="0">
            <a:solidFill>
              <a:schemeClr val="dk1"/>
            </a:solidFill>
            <a:effectLst/>
            <a:latin typeface="+mn-lt"/>
            <a:ea typeface="+mn-ea"/>
            <a:cs typeface="+mn-cs"/>
          </a:endParaRPr>
        </a:p>
        <a:p>
          <a:endParaRPr lang="en-US" sz="1100" baseline="0">
            <a:solidFill>
              <a:schemeClr val="dk1"/>
            </a:solidFill>
            <a:effectLst/>
            <a:latin typeface="+mn-lt"/>
            <a:ea typeface="+mn-ea"/>
            <a:cs typeface="+mn-cs"/>
          </a:endParaRPr>
        </a:p>
        <a:p>
          <a:r>
            <a:rPr lang="en-US" sz="1100">
              <a:solidFill>
                <a:schemeClr val="dk1"/>
              </a:solidFill>
              <a:effectLst/>
              <a:latin typeface="+mn-lt"/>
              <a:ea typeface="+mn-ea"/>
              <a:cs typeface="+mn-cs"/>
            </a:rPr>
            <a:t>Now, go to the first game on the schedule and begin filling in the information across the spreadsheet.  Let's assume the first game is an away game, so in column "C", enter the number of people making the trip.  Include</a:t>
          </a:r>
          <a:r>
            <a:rPr lang="en-US" sz="1100" baseline="0">
              <a:solidFill>
                <a:schemeClr val="dk1"/>
              </a:solidFill>
              <a:effectLst/>
              <a:latin typeface="+mn-lt"/>
              <a:ea typeface="+mn-ea"/>
              <a:cs typeface="+mn-cs"/>
            </a:rPr>
            <a:t> all </a:t>
          </a:r>
          <a:r>
            <a:rPr lang="en-US" sz="1100">
              <a:solidFill>
                <a:schemeClr val="dk1"/>
              </a:solidFill>
              <a:effectLst/>
              <a:latin typeface="+mn-lt"/>
              <a:ea typeface="+mn-ea"/>
              <a:cs typeface="+mn-cs"/>
            </a:rPr>
            <a:t>players,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coaches, managers,</a:t>
          </a:r>
          <a:r>
            <a:rPr lang="en-US" sz="1100" baseline="0">
              <a:solidFill>
                <a:schemeClr val="dk1"/>
              </a:solidFill>
              <a:effectLst/>
              <a:latin typeface="+mn-lt"/>
              <a:ea typeface="+mn-ea"/>
              <a:cs typeface="+mn-cs"/>
            </a:rPr>
            <a:t> and the bus driver</a:t>
          </a:r>
          <a:r>
            <a:rPr lang="en-US" sz="1100">
              <a:solidFill>
                <a:schemeClr val="dk1"/>
              </a:solidFill>
              <a:effectLst/>
              <a:latin typeface="+mn-lt"/>
              <a:ea typeface="+mn-ea"/>
              <a:cs typeface="+mn-cs"/>
            </a:rPr>
            <a:t>.  Let's assume you have 42 total going on the trip.  </a:t>
          </a:r>
          <a:endParaRPr lang="en-US" sz="1100" baseline="0">
            <a:solidFill>
              <a:schemeClr val="dk1"/>
            </a:solidFill>
            <a:effectLst/>
            <a:latin typeface="+mn-lt"/>
            <a:ea typeface="+mn-ea"/>
            <a:cs typeface="+mn-cs"/>
          </a:endParaRPr>
        </a:p>
        <a:p>
          <a:endParaRPr lang="en-US" sz="1100" baseline="0">
            <a:solidFill>
              <a:schemeClr val="dk1"/>
            </a:solidFill>
            <a:effectLst/>
            <a:latin typeface="+mn-lt"/>
            <a:ea typeface="+mn-ea"/>
            <a:cs typeface="+mn-cs"/>
          </a:endParaRPr>
        </a:p>
        <a:p>
          <a:r>
            <a:rPr lang="en-US" sz="1100">
              <a:solidFill>
                <a:schemeClr val="dk1"/>
              </a:solidFill>
              <a:effectLst/>
              <a:latin typeface="+mn-lt"/>
              <a:ea typeface="+mn-ea"/>
              <a:cs typeface="+mn-cs"/>
            </a:rPr>
            <a:t>In column "D", enter the number of meals you will be feeding EACH person.  So if, they will be eating 3 meals each</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while on the trip, enter 3.  The spreadsheet will automatically calculate the total meals needed on this trip - 129</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in this example.</a:t>
          </a:r>
          <a:br>
            <a:rPr lang="en-US" sz="1100" baseline="0">
              <a:solidFill>
                <a:schemeClr val="dk1"/>
              </a:solidFill>
              <a:effectLst/>
              <a:latin typeface="+mn-lt"/>
              <a:ea typeface="+mn-ea"/>
              <a:cs typeface="+mn-cs"/>
            </a:rPr>
          </a:br>
          <a:br>
            <a:rPr lang="en-US" sz="1100" baseline="0">
              <a:solidFill>
                <a:schemeClr val="dk1"/>
              </a:solidFill>
              <a:effectLst/>
              <a:latin typeface="+mn-lt"/>
              <a:ea typeface="+mn-ea"/>
              <a:cs typeface="+mn-cs"/>
            </a:rPr>
          </a:br>
          <a:r>
            <a:rPr lang="en-US" sz="1100">
              <a:solidFill>
                <a:schemeClr val="dk1"/>
              </a:solidFill>
              <a:effectLst/>
              <a:latin typeface="+mn-lt"/>
              <a:ea typeface="+mn-ea"/>
              <a:cs typeface="+mn-cs"/>
            </a:rPr>
            <a:t>It will then multiply this by the "$10.70" at the top of the row. This is a $10.00 meal with 7% tax.  Some places won't charge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you tax, but they legally can because they are a restaurant providing a service. How you handle tips may determine what number you really want to put here.  The key is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to try and build it as accurately as possible to avoid surprises late in the year.  Don't use $10.70 if you know you are going</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to give them $11.00 plus tax</a:t>
          </a:r>
          <a:r>
            <a:rPr lang="en-US" sz="1100" baseline="0">
              <a:solidFill>
                <a:schemeClr val="dk1"/>
              </a:solidFill>
              <a:effectLst/>
              <a:latin typeface="+mn-lt"/>
              <a:ea typeface="+mn-ea"/>
              <a:cs typeface="+mn-cs"/>
            </a:rPr>
            <a:t> and </a:t>
          </a:r>
          <a:r>
            <a:rPr lang="en-US" sz="1100">
              <a:solidFill>
                <a:schemeClr val="dk1"/>
              </a:solidFill>
              <a:effectLst/>
              <a:latin typeface="+mn-lt"/>
              <a:ea typeface="+mn-ea"/>
              <a:cs typeface="+mn-cs"/>
            </a:rPr>
            <a:t>tips.  The total would be $1,380.30 for meals.</a:t>
          </a:r>
          <a:br>
            <a:rPr lang="en-US" sz="1100" baseline="0">
              <a:solidFill>
                <a:schemeClr val="dk1"/>
              </a:solidFill>
              <a:effectLst/>
              <a:latin typeface="+mn-lt"/>
              <a:ea typeface="+mn-ea"/>
              <a:cs typeface="+mn-cs"/>
            </a:rPr>
          </a:br>
          <a:br>
            <a:rPr lang="en-US" sz="1100" baseline="0">
              <a:solidFill>
                <a:schemeClr val="dk1"/>
              </a:solidFill>
              <a:effectLst/>
              <a:latin typeface="+mn-lt"/>
              <a:ea typeface="+mn-ea"/>
              <a:cs typeface="+mn-cs"/>
            </a:rPr>
          </a:br>
          <a:r>
            <a:rPr lang="en-US" sz="1100">
              <a:solidFill>
                <a:schemeClr val="dk1"/>
              </a:solidFill>
              <a:effectLst/>
              <a:latin typeface="+mn-lt"/>
              <a:ea typeface="+mn-ea"/>
              <a:cs typeface="+mn-cs"/>
            </a:rPr>
            <a:t>If this is an overnight trip, you will need to budget for lodging.  In column "G", enter the total number of rooms needed</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for this trip.  Let's assume you had 6 coaches,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36 male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players and managers.  You would need</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13 rooms for the trip, 9 for kids, 3 for coaches, and 1 for the bus driver.  This will multiply</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13 rooms by $110.00.  This is $90.00 per room with an estimated room tax of $20.00. This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is $1,430.00 in our example.</a:t>
          </a:r>
          <a:br>
            <a:rPr lang="en-US" sz="1100" baseline="0">
              <a:solidFill>
                <a:schemeClr val="dk1"/>
              </a:solidFill>
              <a:effectLst/>
              <a:latin typeface="+mn-lt"/>
              <a:ea typeface="+mn-ea"/>
              <a:cs typeface="+mn-cs"/>
            </a:rPr>
          </a:br>
          <a:br>
            <a:rPr lang="en-US" sz="1100" baseline="0">
              <a:solidFill>
                <a:schemeClr val="dk1"/>
              </a:solidFill>
              <a:effectLst/>
              <a:latin typeface="+mn-lt"/>
              <a:ea typeface="+mn-ea"/>
              <a:cs typeface="+mn-cs"/>
            </a:rPr>
          </a:br>
          <a:r>
            <a:rPr lang="en-US" sz="1100">
              <a:solidFill>
                <a:schemeClr val="dk1"/>
              </a:solidFill>
              <a:effectLst/>
              <a:latin typeface="+mn-lt"/>
              <a:ea typeface="+mn-ea"/>
              <a:cs typeface="+mn-cs"/>
            </a:rPr>
            <a:t>Next, enter the estimated round trip mileage for the trip in column "I".  Give yourself a extra mileage for in-town trips.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I have used $1.20 a mile for this calculation. Let's assume 650 miles round trip. This is $780.00.</a:t>
          </a:r>
          <a:r>
            <a:rPr lang="en-US" sz="1100" baseline="0">
              <a:solidFill>
                <a:schemeClr val="dk1"/>
              </a:solidFill>
              <a:effectLst/>
              <a:latin typeface="+mn-lt"/>
              <a:ea typeface="+mn-ea"/>
              <a:cs typeface="+mn-cs"/>
            </a:rPr>
            <a:t>  </a:t>
          </a:r>
          <a:br>
            <a:rPr lang="en-US" sz="1100" baseline="0">
              <a:solidFill>
                <a:schemeClr val="dk1"/>
              </a:solidFill>
              <a:effectLst/>
              <a:latin typeface="+mn-lt"/>
              <a:ea typeface="+mn-ea"/>
              <a:cs typeface="+mn-cs"/>
            </a:rPr>
          </a:br>
          <a:br>
            <a:rPr lang="en-US" sz="1100" baseline="0">
              <a:solidFill>
                <a:schemeClr val="dk1"/>
              </a:solidFill>
              <a:effectLst/>
              <a:latin typeface="+mn-lt"/>
              <a:ea typeface="+mn-ea"/>
              <a:cs typeface="+mn-cs"/>
            </a:rPr>
          </a:br>
          <a:r>
            <a:rPr lang="en-US" sz="1100">
              <a:solidFill>
                <a:schemeClr val="dk1"/>
              </a:solidFill>
              <a:effectLst/>
              <a:latin typeface="+mn-lt"/>
              <a:ea typeface="+mn-ea"/>
              <a:cs typeface="+mn-cs"/>
            </a:rPr>
            <a:t>Now in column "J", enter the estimated number of hours that the bus driver will be on duty.  Remember this time starts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when the bus driver goes to the bus barn and gets the bus ready for the trip.  All time sitting at the fieldhouse waiting and</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loading the bus is on the clock, as is travel time, time eating prior to the game, time at the game, and all time until you</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get to the hotel room.  If you are at a 3-day tournament, you need to charge 8 hours for the middle day.  Even</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if the bus driver is at the hotel most of the day, and you only use the driver to go over to the game and back, you will pay</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for 8 hours.  If you were at a wrestling tournament and the driver takes you over to the match at 8:00 a.m. and then you leave for home at 3:00 and get home at 8:00 p.m., you will pay 12 hours for the bus driver.  When you get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back, the time doesn’t stop until the bus driver gets back to the bus barn and finishes the post trip check and cleaning on</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the bus.</a:t>
          </a:r>
          <a:br>
            <a:rPr lang="en-US" sz="1100" baseline="0">
              <a:solidFill>
                <a:schemeClr val="dk1"/>
              </a:solidFill>
              <a:effectLst/>
              <a:latin typeface="+mn-lt"/>
              <a:ea typeface="+mn-ea"/>
              <a:cs typeface="+mn-cs"/>
            </a:rPr>
          </a:br>
          <a:br>
            <a:rPr lang="en-US" sz="1100" baseline="0">
              <a:solidFill>
                <a:schemeClr val="dk1"/>
              </a:solidFill>
              <a:effectLst/>
              <a:latin typeface="+mn-lt"/>
              <a:ea typeface="+mn-ea"/>
              <a:cs typeface="+mn-cs"/>
            </a:rPr>
          </a:br>
          <a:r>
            <a:rPr lang="en-US" sz="1100">
              <a:solidFill>
                <a:schemeClr val="dk1"/>
              </a:solidFill>
              <a:effectLst/>
              <a:latin typeface="+mn-lt"/>
              <a:ea typeface="+mn-ea"/>
              <a:cs typeface="+mn-cs"/>
            </a:rPr>
            <a:t>Local trips for all day wrestling or track meets, transportation has been having the bus drivers take the team to the meet, drop them off, and then come back later to pick them up.  This saves you money, but it also provides logistical</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problems if you have an injury or need to get somewhere.  So there is a trade off here and you must decide if the risk is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worth the money you save.  As a note, transportation would like you to put the time you want them at the school to begin</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loading on your trip request.  They may say "leave at 6:30" but they need to know how much before that time to get there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and start loading.</a:t>
          </a:r>
        </a:p>
        <a:p>
          <a:br>
            <a:rPr lang="en-US" sz="1100">
              <a:solidFill>
                <a:schemeClr val="dk1"/>
              </a:solidFill>
              <a:effectLst/>
              <a:latin typeface="+mn-lt"/>
              <a:ea typeface="+mn-ea"/>
              <a:cs typeface="+mn-cs"/>
            </a:rPr>
          </a:br>
          <a:r>
            <a:rPr lang="en-US" sz="1100">
              <a:solidFill>
                <a:schemeClr val="dk1"/>
              </a:solidFill>
              <a:effectLst/>
              <a:latin typeface="+mn-lt"/>
              <a:ea typeface="+mn-ea"/>
              <a:cs typeface="+mn-cs"/>
            </a:rPr>
            <a:t>In our example, let's assume you left the school at noon, it takes 5 hours of driving time, and you're not at the hotel</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until 10:00 p.m.  You can plan on about 10.5 hours for the day, don't forget bus prep time and loading time.  The next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morning you get up and eat, 1.5 hours, drive home, 5 hours, unload and clean the bus, .5 hours. You have 7</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hours for the second day for a total of 17.5 hours.</a:t>
          </a:r>
          <a:br>
            <a:rPr lang="en-US" sz="1100" baseline="0">
              <a:solidFill>
                <a:schemeClr val="dk1"/>
              </a:solidFill>
              <a:effectLst/>
              <a:latin typeface="+mn-lt"/>
              <a:ea typeface="+mn-ea"/>
              <a:cs typeface="+mn-cs"/>
            </a:rPr>
          </a:br>
          <a:br>
            <a:rPr lang="en-US" sz="1100" baseline="0">
              <a:solidFill>
                <a:schemeClr val="dk1"/>
              </a:solidFill>
              <a:effectLst/>
              <a:latin typeface="+mn-lt"/>
              <a:ea typeface="+mn-ea"/>
              <a:cs typeface="+mn-cs"/>
            </a:rPr>
          </a:br>
          <a:r>
            <a:rPr lang="en-US" sz="1100">
              <a:solidFill>
                <a:schemeClr val="dk1"/>
              </a:solidFill>
              <a:effectLst/>
              <a:latin typeface="+mn-lt"/>
              <a:ea typeface="+mn-ea"/>
              <a:cs typeface="+mn-cs"/>
            </a:rPr>
            <a:t>This is multiplied by $22.00. This is an average wage of $17.60 plus 25% benefits.  The $17.60 an hour is assuming</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that about 25% of your travel time will be on overtime for the drivers.  If it entails any Friday or Saturday time, there is a good bet you will be on overtime.  For our example, you would pay $385.00 for a total bus cost of $1,165.</a:t>
          </a:r>
          <a:br>
            <a:rPr lang="en-US" sz="1100" baseline="0">
              <a:solidFill>
                <a:schemeClr val="dk1"/>
              </a:solidFill>
              <a:effectLst/>
              <a:latin typeface="+mn-lt"/>
              <a:ea typeface="+mn-ea"/>
              <a:cs typeface="+mn-cs"/>
            </a:rPr>
          </a:br>
          <a:endParaRPr lang="en-US" sz="1100" baseline="0">
            <a:solidFill>
              <a:schemeClr val="dk1"/>
            </a:solidFill>
            <a:effectLst/>
            <a:latin typeface="+mn-lt"/>
            <a:ea typeface="+mn-ea"/>
            <a:cs typeface="+mn-cs"/>
          </a:endParaRPr>
        </a:p>
        <a:p>
          <a:r>
            <a:rPr lang="en-US" sz="1100">
              <a:solidFill>
                <a:schemeClr val="dk1"/>
              </a:solidFill>
              <a:effectLst/>
              <a:latin typeface="+mn-lt"/>
              <a:ea typeface="+mn-ea"/>
              <a:cs typeface="+mn-cs"/>
            </a:rPr>
            <a:t>This would complete your direct costs for an away game.</a:t>
          </a:r>
          <a:br>
            <a:rPr lang="en-US" sz="1100" baseline="0">
              <a:solidFill>
                <a:schemeClr val="dk1"/>
              </a:solidFill>
              <a:effectLst/>
              <a:latin typeface="+mn-lt"/>
              <a:ea typeface="+mn-ea"/>
              <a:cs typeface="+mn-cs"/>
            </a:rPr>
          </a:br>
          <a:br>
            <a:rPr lang="en-US" sz="1100" baseline="0">
              <a:solidFill>
                <a:schemeClr val="dk1"/>
              </a:solidFill>
              <a:effectLst/>
              <a:latin typeface="+mn-lt"/>
              <a:ea typeface="+mn-ea"/>
              <a:cs typeface="+mn-cs"/>
            </a:rPr>
          </a:br>
          <a:r>
            <a:rPr lang="en-US" sz="1100">
              <a:solidFill>
                <a:schemeClr val="dk1"/>
              </a:solidFill>
              <a:effectLst/>
              <a:latin typeface="+mn-lt"/>
              <a:ea typeface="+mn-ea"/>
              <a:cs typeface="+mn-cs"/>
            </a:rPr>
            <a:t>However, some coaches scout games before they play them.  Columns "L" and "M" are to figure these costs.  The coach</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would be paid an amount equal to the schedule on the back of the "Travel Request Form" as discussed previously.  The coach can be reimbursed less if you choose, but not more.  Enter the estimated amount for the scouting trip.  Let's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assume the coach drives 3 hours to a game to scout the week before playing them, watches the game, eats, and drives 3 hours back.  This would put him in the 6 - 12 hour range which is $20.00.  Therefore, you could pay them anything up to $20.00 for the trip.  We'll assume $20.00 for our example.</a:t>
          </a:r>
          <a:r>
            <a:rPr lang="en-US" sz="1100" baseline="0">
              <a:solidFill>
                <a:schemeClr val="dk1"/>
              </a:solidFill>
              <a:effectLst/>
              <a:latin typeface="+mn-lt"/>
              <a:ea typeface="+mn-ea"/>
              <a:cs typeface="+mn-cs"/>
            </a:rPr>
            <a:t>  </a:t>
          </a:r>
        </a:p>
        <a:p>
          <a:endParaRPr lang="en-US" sz="1100" baseline="0">
            <a:solidFill>
              <a:schemeClr val="dk1"/>
            </a:solidFill>
            <a:effectLst/>
            <a:latin typeface="+mn-lt"/>
            <a:ea typeface="+mn-ea"/>
            <a:cs typeface="+mn-cs"/>
          </a:endParaRPr>
        </a:p>
        <a:p>
          <a:endParaRPr lang="en-US" sz="1100" baseline="0">
            <a:solidFill>
              <a:schemeClr val="dk1"/>
            </a:solidFill>
            <a:effectLst/>
            <a:latin typeface="+mn-lt"/>
            <a:ea typeface="+mn-ea"/>
            <a:cs typeface="+mn-cs"/>
          </a:endParaRPr>
        </a:p>
        <a:p>
          <a:r>
            <a:rPr lang="en-US" sz="1100">
              <a:solidFill>
                <a:schemeClr val="dk1"/>
              </a:solidFill>
              <a:effectLst/>
              <a:latin typeface="+mn-lt"/>
              <a:ea typeface="+mn-ea"/>
              <a:cs typeface="+mn-cs"/>
            </a:rPr>
            <a:t>Let's say the mileage to the game is 400 miles round trip.  You would be paying $0.45 per mile for the coach to use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his own car and $0.45 per mile when using a school vehicle for the travel.  This would be $172.00 for personal vehicle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and a district vehicle.</a:t>
          </a:r>
          <a:br>
            <a:rPr lang="en-US" sz="1100" baseline="0">
              <a:solidFill>
                <a:schemeClr val="dk1"/>
              </a:solidFill>
              <a:effectLst/>
              <a:latin typeface="+mn-lt"/>
              <a:ea typeface="+mn-ea"/>
              <a:cs typeface="+mn-cs"/>
            </a:rPr>
          </a:br>
          <a:br>
            <a:rPr lang="en-US" sz="1100" baseline="0">
              <a:solidFill>
                <a:schemeClr val="dk1"/>
              </a:solidFill>
              <a:effectLst/>
              <a:latin typeface="+mn-lt"/>
              <a:ea typeface="+mn-ea"/>
              <a:cs typeface="+mn-cs"/>
            </a:rPr>
          </a:br>
          <a:r>
            <a:rPr lang="en-US" sz="1100">
              <a:solidFill>
                <a:schemeClr val="dk1"/>
              </a:solidFill>
              <a:effectLst/>
              <a:latin typeface="+mn-lt"/>
              <a:ea typeface="+mn-ea"/>
              <a:cs typeface="+mn-cs"/>
            </a:rPr>
            <a:t>With scouting fees included in the example for this game, your total game costs would be $4,175.30</a:t>
          </a:r>
          <a:r>
            <a:rPr lang="en-US" sz="1100" baseline="0">
              <a:solidFill>
                <a:schemeClr val="dk1"/>
              </a:solidFill>
              <a:effectLst/>
              <a:latin typeface="+mn-lt"/>
              <a:ea typeface="+mn-ea"/>
              <a:cs typeface="+mn-cs"/>
            </a:rPr>
            <a:t>.</a:t>
          </a:r>
          <a:br>
            <a:rPr lang="en-US" sz="1100" baseline="0">
              <a:solidFill>
                <a:schemeClr val="dk1"/>
              </a:solidFill>
              <a:effectLst/>
              <a:latin typeface="+mn-lt"/>
              <a:ea typeface="+mn-ea"/>
              <a:cs typeface="+mn-cs"/>
            </a:rPr>
          </a:br>
          <a:br>
            <a:rPr lang="en-US" sz="1100" baseline="0">
              <a:solidFill>
                <a:schemeClr val="dk1"/>
              </a:solidFill>
              <a:effectLst/>
              <a:latin typeface="+mn-lt"/>
              <a:ea typeface="+mn-ea"/>
              <a:cs typeface="+mn-cs"/>
            </a:rPr>
          </a:br>
          <a:r>
            <a:rPr lang="en-US" sz="1100">
              <a:solidFill>
                <a:schemeClr val="dk1"/>
              </a:solidFill>
              <a:effectLst/>
              <a:latin typeface="+mn-lt"/>
              <a:ea typeface="+mn-ea"/>
              <a:cs typeface="+mn-cs"/>
            </a:rPr>
            <a:t>Now let's assume the next game is a home game.  You could again have scouting costs for this game and you would</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fill in that information as described above.</a:t>
          </a:r>
          <a:br>
            <a:rPr lang="en-US" sz="1100" baseline="0">
              <a:solidFill>
                <a:schemeClr val="dk1"/>
              </a:solidFill>
              <a:effectLst/>
              <a:latin typeface="+mn-lt"/>
              <a:ea typeface="+mn-ea"/>
              <a:cs typeface="+mn-cs"/>
            </a:rPr>
          </a:br>
          <a:br>
            <a:rPr lang="en-US" sz="1100" baseline="0">
              <a:solidFill>
                <a:schemeClr val="dk1"/>
              </a:solidFill>
              <a:effectLst/>
              <a:latin typeface="+mn-lt"/>
              <a:ea typeface="+mn-ea"/>
              <a:cs typeface="+mn-cs"/>
            </a:rPr>
          </a:br>
          <a:r>
            <a:rPr lang="en-US" sz="1100">
              <a:solidFill>
                <a:schemeClr val="dk1"/>
              </a:solidFill>
              <a:effectLst/>
              <a:latin typeface="+mn-lt"/>
              <a:ea typeface="+mn-ea"/>
              <a:cs typeface="+mn-cs"/>
            </a:rPr>
            <a:t>The first item you would then fill in for a home game is in column "O".  This is for the number of game workers you will</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need for the event.  For football, we'll assume the salary schedule at $30.00.  Let's say you need 9 workers for the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game - 4 for gate, 3 for chains, 1 for clock, and 1 announcer.  This would be $270.00 plus benefits.  Some of</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you don't use employees for your workers, so this will cause a little problem for you.  It will inflate your cost by the benefit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amount and these people should be paid out of 55915 instead of</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51300.  On the summary page you can adjust this by your</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estimated difference if you so choose to do so. </a:t>
          </a:r>
        </a:p>
        <a:p>
          <a:br>
            <a:rPr lang="en-US" sz="1100" baseline="0">
              <a:solidFill>
                <a:schemeClr val="dk1"/>
              </a:solidFill>
              <a:effectLst/>
              <a:latin typeface="+mn-lt"/>
              <a:ea typeface="+mn-ea"/>
              <a:cs typeface="+mn-cs"/>
            </a:rPr>
          </a:br>
          <a:r>
            <a:rPr lang="en-US" sz="1100">
              <a:solidFill>
                <a:schemeClr val="dk1"/>
              </a:solidFill>
              <a:effectLst/>
              <a:latin typeface="+mn-lt"/>
              <a:ea typeface="+mn-ea"/>
              <a:cs typeface="+mn-cs"/>
            </a:rPr>
            <a:t>Next enter the number of games for cleanup. You pay $100.00 for cleanup, estimated.  Again, if the indivual is employed by the district, they must have a casual</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time sheet and be paid through Payroll for the cleanup.</a:t>
          </a:r>
          <a:br>
            <a:rPr lang="en-US" sz="1100" baseline="0">
              <a:solidFill>
                <a:schemeClr val="dk1"/>
              </a:solidFill>
              <a:effectLst/>
              <a:latin typeface="+mn-lt"/>
              <a:ea typeface="+mn-ea"/>
              <a:cs typeface="+mn-cs"/>
            </a:rPr>
          </a:br>
          <a:br>
            <a:rPr lang="en-US" sz="1100" baseline="0">
              <a:solidFill>
                <a:schemeClr val="dk1"/>
              </a:solidFill>
              <a:effectLst/>
              <a:latin typeface="+mn-lt"/>
              <a:ea typeface="+mn-ea"/>
              <a:cs typeface="+mn-cs"/>
            </a:rPr>
          </a:br>
          <a:r>
            <a:rPr lang="en-US" sz="1100">
              <a:solidFill>
                <a:schemeClr val="dk1"/>
              </a:solidFill>
              <a:effectLst/>
              <a:latin typeface="+mn-lt"/>
              <a:ea typeface="+mn-ea"/>
              <a:cs typeface="+mn-cs"/>
            </a:rPr>
            <a:t>Column "Y" is the next column to input.  You should have already entered an average official's fee in the blue box.  Now simply enter the number of officials necessary for the game.  We will use $65.00 as the average fee for an official and</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have 5 officials for the game.  This is $347.75 plus tax of 7.00%.  </a:t>
          </a:r>
        </a:p>
        <a:p>
          <a:br>
            <a:rPr lang="en-US" sz="1100">
              <a:solidFill>
                <a:schemeClr val="dk1"/>
              </a:solidFill>
              <a:effectLst/>
              <a:latin typeface="+mn-lt"/>
              <a:ea typeface="+mn-ea"/>
              <a:cs typeface="+mn-cs"/>
            </a:rPr>
          </a:br>
          <a:r>
            <a:rPr lang="en-US" sz="1100">
              <a:solidFill>
                <a:schemeClr val="dk1"/>
              </a:solidFill>
              <a:effectLst/>
              <a:latin typeface="+mn-lt"/>
              <a:ea typeface="+mn-ea"/>
              <a:cs typeface="+mn-cs"/>
            </a:rPr>
            <a:t>Next, enter the amount you will have to pay for mileage costs.  Let's assume 125 miles at $0.45 a mile for $56.25 which</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you would enter in column "AB".  Let's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also assume that you have 4 other officials with rider fees of $10.00.  This would give a total cost of $40.00 which</a:t>
          </a:r>
          <a:r>
            <a:rPr lang="en-US" sz="1100" baseline="0">
              <a:solidFill>
                <a:schemeClr val="dk1"/>
              </a:solidFill>
              <a:effectLst/>
              <a:latin typeface="+mn-lt"/>
              <a:ea typeface="+mn-ea"/>
              <a:cs typeface="+mn-cs"/>
            </a:rPr>
            <a:t> you would enter in column "AD".</a:t>
          </a:r>
          <a:endParaRPr lang="en-US" sz="1100">
            <a:solidFill>
              <a:schemeClr val="dk1"/>
            </a:solidFill>
            <a:effectLst/>
            <a:latin typeface="+mn-lt"/>
            <a:ea typeface="+mn-ea"/>
            <a:cs typeface="+mn-cs"/>
          </a:endParaRPr>
        </a:p>
        <a:p>
          <a:br>
            <a:rPr lang="en-US" sz="1100">
              <a:solidFill>
                <a:schemeClr val="dk1"/>
              </a:solidFill>
              <a:effectLst/>
              <a:latin typeface="+mn-lt"/>
              <a:ea typeface="+mn-ea"/>
              <a:cs typeface="+mn-cs"/>
            </a:rPr>
          </a:br>
          <a:r>
            <a:rPr lang="en-US" sz="1100">
              <a:solidFill>
                <a:schemeClr val="dk1"/>
              </a:solidFill>
              <a:effectLst/>
              <a:latin typeface="+mn-lt"/>
              <a:ea typeface="+mn-ea"/>
              <a:cs typeface="+mn-cs"/>
            </a:rPr>
            <a:t>If you must pay meals for your officials, enter the total cost of this into column "AC".  This would be $50.00 in our example.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This would bring your total official's cost to $482.75.</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Column "AE" is for entry fees.  If the event you are going to has an entry fee, put the amount in this place.</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Since this is a home game, you need to enter the estimated gate revenue for this game.  If you are charging an entry fee,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you would include total entry fees plus gate revenue.  Be realistic in building these gate revenues or it will bite you hard</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next year when you don't meet them and you have to cut budgets in the middle of the year.</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Now fill out the spreadsheet for all Varsity, JV, and Freshman games.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Scroll</a:t>
          </a:r>
          <a:r>
            <a:rPr lang="en-US" sz="1100" baseline="0">
              <a:solidFill>
                <a:schemeClr val="dk1"/>
              </a:solidFill>
              <a:effectLst/>
              <a:latin typeface="+mn-lt"/>
              <a:ea typeface="+mn-ea"/>
              <a:cs typeface="+mn-cs"/>
            </a:rPr>
            <a:t> to the botton of the spreadsheet to </a:t>
          </a:r>
          <a:r>
            <a:rPr lang="en-US" sz="1100">
              <a:solidFill>
                <a:schemeClr val="dk1"/>
              </a:solidFill>
              <a:effectLst/>
              <a:latin typeface="+mn-lt"/>
              <a:ea typeface="+mn-ea"/>
              <a:cs typeface="+mn-cs"/>
            </a:rPr>
            <a:t>fill in the amounts you are allocating to football for "Supplies and Materials".  These are disposable items like tape, medical supplies, footballs, practice gear, etc.  Enter this amount in cell "Q49".</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Now enter the amount of budget football has for equipment less than $1,000 and practice gear (Q50).  This is durable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equipment such as helmets, shoulder pads, etc.</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Finally, enter the amount for equipment greater than $5,000 (Q51).  This is for individual items which cost more than $5,000, not for the total purchase being more than $5,000.  Five items that cost $1,100 each go in equipment under $5,000, not over $5,000.</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Congratulations.  You have now completed your football budget and it is totalled up to your summary sheet.  You may want to go look at it and see if it looks right.  You can check this by comparing the total on your football worksheet to</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the summary worksheet.  The total for football is highlighted in orange in cell "AG49".  If the amount is the same as in</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"Summary" cell "O6", then the data has been pulled up correctly.  The summary sheet </a:t>
          </a:r>
          <a:r>
            <a:rPr lang="en-US" sz="1100" b="1">
              <a:solidFill>
                <a:schemeClr val="dk1"/>
              </a:solidFill>
              <a:effectLst/>
              <a:latin typeface="+mn-lt"/>
              <a:ea typeface="+mn-ea"/>
              <a:cs typeface="+mn-cs"/>
            </a:rPr>
            <a:t>rounds</a:t>
          </a:r>
          <a:r>
            <a:rPr lang="en-US" sz="1100">
              <a:solidFill>
                <a:schemeClr val="dk1"/>
              </a:solidFill>
              <a:effectLst/>
              <a:latin typeface="+mn-lt"/>
              <a:ea typeface="+mn-ea"/>
              <a:cs typeface="+mn-cs"/>
            </a:rPr>
            <a:t> the pennies.</a:t>
          </a:r>
        </a:p>
        <a:p>
          <a:br>
            <a:rPr lang="en-US" sz="1100">
              <a:solidFill>
                <a:schemeClr val="dk1"/>
              </a:solidFill>
              <a:effectLst/>
              <a:latin typeface="+mn-lt"/>
              <a:ea typeface="+mn-ea"/>
              <a:cs typeface="+mn-cs"/>
            </a:rPr>
          </a:br>
          <a:r>
            <a:rPr lang="en-US" sz="1100">
              <a:solidFill>
                <a:schemeClr val="dk1"/>
              </a:solidFill>
              <a:effectLst/>
              <a:latin typeface="+mn-lt"/>
              <a:ea typeface="+mn-ea"/>
              <a:cs typeface="+mn-cs"/>
            </a:rPr>
            <a:t>Now complete the same steps for the remaining sports.  Once you have completed these budgets, your totals will be summed up and categorized in the "Summary" worksheet.</a:t>
          </a:r>
        </a:p>
        <a:p>
          <a:endParaRPr lang="en-US" sz="1100" b="1">
            <a:solidFill>
              <a:schemeClr val="dk1"/>
            </a:solidFill>
            <a:effectLst/>
            <a:latin typeface="+mn-lt"/>
            <a:ea typeface="+mn-ea"/>
            <a:cs typeface="+mn-cs"/>
          </a:endParaRPr>
        </a:p>
        <a:p>
          <a:endParaRPr lang="en-US" sz="1100" b="1">
            <a:solidFill>
              <a:schemeClr val="dk1"/>
            </a:solidFill>
            <a:effectLst/>
            <a:latin typeface="+mn-lt"/>
            <a:ea typeface="+mn-ea"/>
            <a:cs typeface="+mn-cs"/>
          </a:endParaRPr>
        </a:p>
        <a:p>
          <a:endParaRPr lang="en-US" sz="1100" b="1">
            <a:solidFill>
              <a:schemeClr val="dk1"/>
            </a:solidFill>
            <a:effectLst/>
            <a:latin typeface="+mn-lt"/>
            <a:ea typeface="+mn-ea"/>
            <a:cs typeface="+mn-cs"/>
          </a:endParaRPr>
        </a:p>
        <a:p>
          <a:endParaRPr lang="en-US" sz="1100" b="1">
            <a:solidFill>
              <a:schemeClr val="dk1"/>
            </a:solidFill>
            <a:effectLst/>
            <a:latin typeface="+mn-lt"/>
            <a:ea typeface="+mn-ea"/>
            <a:cs typeface="+mn-cs"/>
          </a:endParaRPr>
        </a:p>
        <a:p>
          <a:endParaRPr lang="en-US" sz="1100" b="1">
            <a:solidFill>
              <a:schemeClr val="dk1"/>
            </a:solidFill>
            <a:effectLst/>
            <a:latin typeface="+mn-lt"/>
            <a:ea typeface="+mn-ea"/>
            <a:cs typeface="+mn-cs"/>
          </a:endParaRPr>
        </a:p>
        <a:p>
          <a:endParaRPr lang="en-US" sz="1100" b="1">
            <a:solidFill>
              <a:schemeClr val="dk1"/>
            </a:solidFill>
            <a:effectLst/>
            <a:latin typeface="+mn-lt"/>
            <a:ea typeface="+mn-ea"/>
            <a:cs typeface="+mn-cs"/>
          </a:endParaRPr>
        </a:p>
        <a:p>
          <a:endParaRPr lang="en-US" sz="1100" b="1">
            <a:solidFill>
              <a:schemeClr val="dk1"/>
            </a:solidFill>
            <a:effectLst/>
            <a:latin typeface="+mn-lt"/>
            <a:ea typeface="+mn-ea"/>
            <a:cs typeface="+mn-cs"/>
          </a:endParaRPr>
        </a:p>
        <a:p>
          <a:endParaRPr lang="en-US" sz="1100" b="1">
            <a:solidFill>
              <a:schemeClr val="dk1"/>
            </a:solidFill>
            <a:effectLst/>
            <a:latin typeface="+mn-lt"/>
            <a:ea typeface="+mn-ea"/>
            <a:cs typeface="+mn-cs"/>
          </a:endParaRPr>
        </a:p>
        <a:p>
          <a:endParaRPr lang="en-US" sz="1100" b="1">
            <a:solidFill>
              <a:schemeClr val="dk1"/>
            </a:solidFill>
            <a:effectLst/>
            <a:latin typeface="+mn-lt"/>
            <a:ea typeface="+mn-ea"/>
            <a:cs typeface="+mn-cs"/>
          </a:endParaRPr>
        </a:p>
        <a:p>
          <a:endParaRPr lang="en-US" sz="1100" b="1">
            <a:solidFill>
              <a:schemeClr val="dk1"/>
            </a:solidFill>
            <a:effectLst/>
            <a:latin typeface="+mn-lt"/>
            <a:ea typeface="+mn-ea"/>
            <a:cs typeface="+mn-cs"/>
          </a:endParaRPr>
        </a:p>
        <a:p>
          <a:endParaRPr lang="en-US" sz="1100" b="1">
            <a:solidFill>
              <a:schemeClr val="dk1"/>
            </a:solidFill>
            <a:effectLst/>
            <a:latin typeface="+mn-lt"/>
            <a:ea typeface="+mn-ea"/>
            <a:cs typeface="+mn-cs"/>
          </a:endParaRPr>
        </a:p>
        <a:p>
          <a:endParaRPr lang="en-US" sz="1100" b="1">
            <a:solidFill>
              <a:schemeClr val="dk1"/>
            </a:solidFill>
            <a:effectLst/>
            <a:latin typeface="+mn-lt"/>
            <a:ea typeface="+mn-ea"/>
            <a:cs typeface="+mn-cs"/>
          </a:endParaRPr>
        </a:p>
        <a:p>
          <a:endParaRPr lang="en-US" sz="1100" b="1">
            <a:solidFill>
              <a:schemeClr val="dk1"/>
            </a:solidFill>
            <a:effectLst/>
            <a:latin typeface="+mn-lt"/>
            <a:ea typeface="+mn-ea"/>
            <a:cs typeface="+mn-cs"/>
          </a:endParaRPr>
        </a:p>
        <a:p>
          <a:endParaRPr lang="en-US" sz="1100" b="1">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SUMMARY WORKSHEET</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top portion of the summary sheet can not be changed.  This simply totals all the things you have done in the </a:t>
          </a:r>
        </a:p>
        <a:p>
          <a:r>
            <a:rPr lang="en-US" sz="1100">
              <a:solidFill>
                <a:schemeClr val="dk1"/>
              </a:solidFill>
              <a:effectLst/>
              <a:latin typeface="+mn-lt"/>
              <a:ea typeface="+mn-ea"/>
              <a:cs typeface="+mn-cs"/>
            </a:rPr>
            <a:t>previous worksheets and puts them in the object code needed for those types of expenditures.  In the bottom half of this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worksheet you will input data into the yellow highlighted cells.  For the first box</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 Initial Budget Allocation, you need to input the budget which the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principal has given you from the site budget.  This is your "11000 Fund" budget.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first box on the bottom gives you the items I would recommend you put into the particular funds.  For fund 22000,</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I recommend the following items be placed in this budget:</a:t>
          </a:r>
        </a:p>
        <a:p>
          <a:r>
            <a:rPr lang="en-US" sz="1100">
              <a:solidFill>
                <a:schemeClr val="dk1"/>
              </a:solidFill>
              <a:effectLst/>
              <a:latin typeface="+mn-lt"/>
              <a:ea typeface="+mn-ea"/>
              <a:cs typeface="+mn-cs"/>
            </a:rPr>
            <a:t>  51300 - This is for all gate workers and cleanup of facilities for CCSD employees.</a:t>
          </a:r>
        </a:p>
        <a:p>
          <a:r>
            <a:rPr lang="en-US" sz="1100">
              <a:solidFill>
                <a:schemeClr val="dk1"/>
              </a:solidFill>
              <a:effectLst/>
              <a:latin typeface="+mn-lt"/>
              <a:ea typeface="+mn-ea"/>
              <a:cs typeface="+mn-cs"/>
            </a:rPr>
            <a:t>  52111 through 52315 - These are the benefits that go with the gate workers.</a:t>
          </a:r>
        </a:p>
        <a:p>
          <a:r>
            <a:rPr lang="en-US" sz="1100">
              <a:solidFill>
                <a:schemeClr val="dk1"/>
              </a:solidFill>
              <a:effectLst/>
              <a:latin typeface="+mn-lt"/>
              <a:ea typeface="+mn-ea"/>
              <a:cs typeface="+mn-cs"/>
            </a:rPr>
            <a:t>  55914 - This is for your NMAA fees and any other fines and any entry fees for wrestling, volleyball, track, etc.</a:t>
          </a:r>
        </a:p>
        <a:p>
          <a:r>
            <a:rPr lang="en-US" sz="1100">
              <a:solidFill>
                <a:schemeClr val="dk1"/>
              </a:solidFill>
              <a:effectLst/>
              <a:latin typeface="+mn-lt"/>
              <a:ea typeface="+mn-ea"/>
              <a:cs typeface="+mn-cs"/>
            </a:rPr>
            <a:t>  55915 - This is for your officials and any payments for services provided by non-CCSD employees.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For Fund 11000, I recommend the following items be placed in this budget:</a:t>
          </a:r>
        </a:p>
        <a:p>
          <a:r>
            <a:rPr lang="en-US" sz="1100">
              <a:solidFill>
                <a:schemeClr val="dk1"/>
              </a:solidFill>
              <a:effectLst/>
              <a:latin typeface="+mn-lt"/>
              <a:ea typeface="+mn-ea"/>
              <a:cs typeface="+mn-cs"/>
            </a:rPr>
            <a:t>  56118 - Supplies and Materials as previously explained</a:t>
          </a:r>
        </a:p>
        <a:p>
          <a:r>
            <a:rPr lang="en-US" sz="1100">
              <a:solidFill>
                <a:schemeClr val="dk1"/>
              </a:solidFill>
              <a:effectLst/>
              <a:latin typeface="+mn-lt"/>
              <a:ea typeface="+mn-ea"/>
              <a:cs typeface="+mn-cs"/>
            </a:rPr>
            <a:t>  55813 - Employee Travel - This is for scouting fees and any travel an administrator may take.</a:t>
          </a:r>
        </a:p>
        <a:p>
          <a:r>
            <a:rPr lang="en-US" sz="1100">
              <a:solidFill>
                <a:schemeClr val="dk1"/>
              </a:solidFill>
              <a:effectLst/>
              <a:latin typeface="+mn-lt"/>
              <a:ea typeface="+mn-ea"/>
              <a:cs typeface="+mn-cs"/>
            </a:rPr>
            <a:t>  55817 - Student Travel - This is for meals, lodging, and busing of the students for athletic events.</a:t>
          </a:r>
        </a:p>
        <a:p>
          <a:r>
            <a:rPr lang="en-US" sz="1100">
              <a:solidFill>
                <a:schemeClr val="dk1"/>
              </a:solidFill>
              <a:effectLst/>
              <a:latin typeface="+mn-lt"/>
              <a:ea typeface="+mn-ea"/>
              <a:cs typeface="+mn-cs"/>
            </a:rPr>
            <a:t>  57331 - Equipment &gt; $5,000 as previously explained.</a:t>
          </a:r>
        </a:p>
        <a:p>
          <a:r>
            <a:rPr lang="en-US" sz="1100">
              <a:solidFill>
                <a:schemeClr val="dk1"/>
              </a:solidFill>
              <a:effectLst/>
              <a:latin typeface="+mn-lt"/>
              <a:ea typeface="+mn-ea"/>
              <a:cs typeface="+mn-cs"/>
            </a:rPr>
            <a:t>  57332 - Equipment &lt; $5,000 as previously explained.</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bottom line of "(Over)/Under Budget" will tell you if you have enough budget in each of the funds to cover the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anticipated expenditures.  The budget for 22000 is the anticipated revenue from the athletic events.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second box - Athletic</a:t>
          </a:r>
          <a:r>
            <a:rPr lang="en-US" sz="1100" baseline="0">
              <a:solidFill>
                <a:schemeClr val="dk1"/>
              </a:solidFill>
              <a:effectLst/>
              <a:latin typeface="+mn-lt"/>
              <a:ea typeface="+mn-ea"/>
              <a:cs typeface="+mn-cs"/>
            </a:rPr>
            <a:t> Director's Final Budget,</a:t>
          </a:r>
          <a:r>
            <a:rPr lang="en-US" sz="1100">
              <a:solidFill>
                <a:schemeClr val="dk1"/>
              </a:solidFill>
              <a:effectLst/>
              <a:latin typeface="+mn-lt"/>
              <a:ea typeface="+mn-ea"/>
              <a:cs typeface="+mn-cs"/>
            </a:rPr>
            <a:t>at the bottom of this worksheet is for you to enter the amounts you want for your budget.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First, enter the budget amounts from the site budget into 11000 and the revenues into 22000.  If you want to try and build</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 cash reserve, you could put less into the 22000 revenue budget than your anticipated revenues.  This is up to you.</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However, don't put more in there.  This is one area I will scrutinize closely.</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Next break your budget up between 11000 and 22000 for your expenditures.  You may choose to put supply money</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in both 11000 and 22000.  You put into these cells the amounts you want in your final budget.  These are the amounts I</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will review based on the information in the rest of your spreadsheets.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Once you have completed the spreadsheet, e-mail it back to harve@centralschools.org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If you have any questions, I will be happy to schedule a time to sit down with you to walk or talk you through building this budget.  It is designed so that we don't forget any known expenditure.  Emergencies is why you need to build a cash reserve.</a:t>
          </a:r>
        </a:p>
        <a:p>
          <a:r>
            <a:rPr lang="en-US" sz="1100">
              <a:solidFill>
                <a:schemeClr val="dk1"/>
              </a:solidFill>
              <a:effectLst/>
              <a:latin typeface="+mn-lt"/>
              <a:ea typeface="+mn-ea"/>
              <a:cs typeface="+mn-cs"/>
            </a:rPr>
            <a:t> </a:t>
          </a:r>
        </a:p>
        <a:p>
          <a:endParaRPr lang="en-US" sz="1100">
            <a:latin typeface="+mn-l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B1694-DCBA-415F-BFCA-F3D8D0077124}">
  <dimension ref="A1"/>
  <sheetViews>
    <sheetView tabSelected="1" zoomScaleNormal="100" workbookViewId="0">
      <selection activeCell="L9" sqref="L9"/>
    </sheetView>
  </sheetViews>
  <sheetFormatPr defaultRowHeight="12.75" x14ac:dyDescent="0.2"/>
  <cols>
    <col min="1" max="1" width="29.140625" bestFit="1" customWidth="1"/>
    <col min="2" max="3" width="8.85546875" bestFit="1" customWidth="1"/>
  </cols>
  <sheetData/>
  <sheetProtection selectLockedCells="1"/>
  <printOptions horizontalCentered="1"/>
  <pageMargins left="0.25" right="0.25" top="0.25" bottom="0.2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C0C6A-78D8-4CED-B4EB-BFCFF1A40CF0}">
  <dimension ref="A1:AI88"/>
  <sheetViews>
    <sheetView topLeftCell="O10" zoomScaleNormal="100" workbookViewId="0">
      <selection activeCell="Y40" sqref="Y40"/>
    </sheetView>
  </sheetViews>
  <sheetFormatPr defaultRowHeight="12.75" x14ac:dyDescent="0.2"/>
  <cols>
    <col min="1" max="1" width="11.28515625" style="95" customWidth="1"/>
    <col min="2" max="2" width="15.7109375" style="95" customWidth="1"/>
    <col min="3" max="3" width="6.7109375" style="95" bestFit="1" customWidth="1"/>
    <col min="4" max="4" width="9.5703125" style="95" bestFit="1" customWidth="1"/>
    <col min="5" max="5" width="8" style="95" bestFit="1" customWidth="1"/>
    <col min="6" max="6" width="11.7109375" style="95" customWidth="1"/>
    <col min="7" max="7" width="6.85546875" style="95" bestFit="1" customWidth="1"/>
    <col min="8" max="8" width="10.140625" style="95" bestFit="1" customWidth="1"/>
    <col min="9" max="10" width="9.42578125" style="95" bestFit="1" customWidth="1"/>
    <col min="11" max="11" width="11.5703125" style="95" customWidth="1"/>
    <col min="12" max="12" width="9.28515625" style="95" customWidth="1"/>
    <col min="13" max="13" width="7.42578125" style="95" bestFit="1" customWidth="1"/>
    <col min="14" max="14" width="9.28515625" style="95" bestFit="1" customWidth="1"/>
    <col min="15" max="15" width="8.28515625" style="95" bestFit="1" customWidth="1"/>
    <col min="16" max="16" width="11.85546875" style="95" customWidth="1"/>
    <col min="17" max="17" width="11.140625" style="95" bestFit="1" customWidth="1"/>
    <col min="18" max="18" width="9.28515625" style="95" bestFit="1" customWidth="1"/>
    <col min="19" max="19" width="9.85546875" style="95" customWidth="1"/>
    <col min="20" max="20" width="8.42578125" style="95" customWidth="1"/>
    <col min="21" max="21" width="9.140625" style="95"/>
    <col min="22" max="22" width="8.42578125" style="95" customWidth="1"/>
    <col min="23" max="23" width="8.5703125" style="95" bestFit="1" customWidth="1"/>
    <col min="24" max="24" width="11.42578125" style="95" bestFit="1" customWidth="1"/>
    <col min="25" max="25" width="8.28515625" style="95" bestFit="1" customWidth="1"/>
    <col min="26" max="26" width="11" style="95" bestFit="1" customWidth="1"/>
    <col min="27" max="27" width="8.7109375" style="95" customWidth="1"/>
    <col min="28" max="28" width="9" style="95" bestFit="1" customWidth="1"/>
    <col min="29" max="29" width="9.140625" style="95"/>
    <col min="30" max="30" width="10.28515625" style="95" bestFit="1" customWidth="1"/>
    <col min="31" max="31" width="11.7109375" style="95" customWidth="1"/>
    <col min="32" max="32" width="10.140625" style="95" customWidth="1"/>
    <col min="33" max="33" width="12" style="95" customWidth="1"/>
    <col min="34" max="34" width="1.7109375" style="95" customWidth="1"/>
    <col min="35" max="35" width="13.42578125" style="95" customWidth="1"/>
    <col min="36" max="16384" width="9.140625" style="95"/>
  </cols>
  <sheetData>
    <row r="1" spans="1:35" x14ac:dyDescent="0.2">
      <c r="A1" s="26"/>
      <c r="B1" s="92" t="s">
        <v>35</v>
      </c>
      <c r="C1" s="26"/>
      <c r="D1" s="26"/>
      <c r="E1" s="26"/>
      <c r="F1" s="58">
        <f>+Football!F1</f>
        <v>10</v>
      </c>
      <c r="G1" s="59"/>
      <c r="H1" s="58">
        <f>+Football!H1</f>
        <v>90</v>
      </c>
      <c r="I1" s="58">
        <f>+Football!I1</f>
        <v>1.2</v>
      </c>
      <c r="J1" s="58">
        <f>+Football!J1</f>
        <v>22</v>
      </c>
      <c r="K1" s="59"/>
      <c r="L1" s="59" t="s">
        <v>7</v>
      </c>
      <c r="M1" s="59">
        <f>+Football!M1</f>
        <v>0.45</v>
      </c>
      <c r="N1" s="59"/>
      <c r="O1" s="25">
        <f>+Volleyball!O1</f>
        <v>30</v>
      </c>
      <c r="P1" s="26"/>
      <c r="Q1" s="28">
        <f>+Football!Q1</f>
        <v>50</v>
      </c>
      <c r="R1" s="26"/>
      <c r="S1" s="38">
        <f>+Football!S1</f>
        <v>6.2E-2</v>
      </c>
      <c r="T1" s="38">
        <f>+Football!T1</f>
        <v>1.4500000000000001E-2</v>
      </c>
      <c r="U1" s="38">
        <f>+Football!U1</f>
        <v>0.13900000000000001</v>
      </c>
      <c r="V1" s="38">
        <f>+Football!V1</f>
        <v>3.3000000000000002E-2</v>
      </c>
      <c r="W1" s="38">
        <f>+Football!W1</f>
        <v>1.5E-3</v>
      </c>
      <c r="X1" s="26"/>
      <c r="Y1" s="25">
        <v>70</v>
      </c>
      <c r="Z1" s="63"/>
      <c r="AA1" s="38">
        <f>+Football!AA1</f>
        <v>7.0000000000000007E-2</v>
      </c>
      <c r="AB1" s="117" t="s">
        <v>148</v>
      </c>
      <c r="AC1" s="118">
        <v>10</v>
      </c>
      <c r="AD1" s="118">
        <v>10</v>
      </c>
      <c r="AE1" s="26"/>
      <c r="AF1" s="26"/>
      <c r="AG1" s="26"/>
      <c r="AH1" s="94"/>
      <c r="AI1" s="26" t="s">
        <v>7</v>
      </c>
    </row>
    <row r="2" spans="1:35" x14ac:dyDescent="0.2">
      <c r="A2" s="66"/>
      <c r="B2" s="66"/>
      <c r="C2" s="66" t="s">
        <v>11</v>
      </c>
      <c r="D2" s="66" t="s">
        <v>1</v>
      </c>
      <c r="E2" s="66" t="s">
        <v>30</v>
      </c>
      <c r="F2" s="66" t="s">
        <v>21</v>
      </c>
      <c r="G2" s="66" t="s">
        <v>11</v>
      </c>
      <c r="H2" s="66" t="s">
        <v>2</v>
      </c>
      <c r="I2" s="66" t="s">
        <v>7</v>
      </c>
      <c r="J2" s="66" t="s">
        <v>3</v>
      </c>
      <c r="K2" s="66" t="s">
        <v>17</v>
      </c>
      <c r="L2" s="66" t="s">
        <v>5</v>
      </c>
      <c r="M2" s="66" t="s">
        <v>5</v>
      </c>
      <c r="N2" s="66" t="s">
        <v>5</v>
      </c>
      <c r="O2" s="66" t="s">
        <v>9</v>
      </c>
      <c r="P2" s="66" t="s">
        <v>15</v>
      </c>
      <c r="Q2" s="66" t="s">
        <v>18</v>
      </c>
      <c r="R2" s="66" t="s">
        <v>20</v>
      </c>
      <c r="S2" s="66"/>
      <c r="T2" s="66"/>
      <c r="U2" s="66"/>
      <c r="V2" s="66" t="s">
        <v>24</v>
      </c>
      <c r="W2" s="66"/>
      <c r="X2" s="66" t="s">
        <v>17</v>
      </c>
      <c r="Y2" s="66" t="s">
        <v>11</v>
      </c>
      <c r="Z2" s="66" t="s">
        <v>7</v>
      </c>
      <c r="AA2" s="66" t="s">
        <v>28</v>
      </c>
      <c r="AB2" s="66" t="s">
        <v>46</v>
      </c>
      <c r="AC2" s="66" t="s">
        <v>46</v>
      </c>
      <c r="AD2" s="96" t="s">
        <v>46</v>
      </c>
      <c r="AE2" s="96" t="s">
        <v>17</v>
      </c>
      <c r="AF2" s="66" t="s">
        <v>33</v>
      </c>
      <c r="AG2" s="66" t="s">
        <v>17</v>
      </c>
      <c r="AH2" s="97"/>
      <c r="AI2" s="66" t="s">
        <v>43</v>
      </c>
    </row>
    <row r="3" spans="1:35" x14ac:dyDescent="0.2">
      <c r="A3" s="68" t="s">
        <v>0</v>
      </c>
      <c r="B3" s="68" t="s">
        <v>45</v>
      </c>
      <c r="C3" s="68" t="s">
        <v>12</v>
      </c>
      <c r="D3" s="68" t="s">
        <v>39</v>
      </c>
      <c r="E3" s="68" t="s">
        <v>31</v>
      </c>
      <c r="F3" s="68" t="s">
        <v>40</v>
      </c>
      <c r="G3" s="68" t="s">
        <v>14</v>
      </c>
      <c r="H3" s="68" t="s">
        <v>41</v>
      </c>
      <c r="I3" s="68" t="s">
        <v>6</v>
      </c>
      <c r="J3" s="68" t="s">
        <v>42</v>
      </c>
      <c r="K3" s="68" t="s">
        <v>4</v>
      </c>
      <c r="L3" s="68" t="s">
        <v>106</v>
      </c>
      <c r="M3" s="68" t="s">
        <v>6</v>
      </c>
      <c r="N3" s="68" t="s">
        <v>16</v>
      </c>
      <c r="O3" s="68" t="s">
        <v>10</v>
      </c>
      <c r="P3" s="68" t="s">
        <v>16</v>
      </c>
      <c r="Q3" s="68" t="s">
        <v>19</v>
      </c>
      <c r="R3" s="68" t="s">
        <v>16</v>
      </c>
      <c r="S3" s="68" t="s">
        <v>22</v>
      </c>
      <c r="T3" s="68" t="s">
        <v>23</v>
      </c>
      <c r="U3" s="68" t="s">
        <v>24</v>
      </c>
      <c r="V3" s="68" t="s">
        <v>25</v>
      </c>
      <c r="W3" s="68" t="s">
        <v>26</v>
      </c>
      <c r="X3" s="68" t="s">
        <v>27</v>
      </c>
      <c r="Y3" s="68" t="s">
        <v>29</v>
      </c>
      <c r="Z3" s="68" t="s">
        <v>8</v>
      </c>
      <c r="AA3" s="68" t="s">
        <v>29</v>
      </c>
      <c r="AB3" s="68" t="s">
        <v>6</v>
      </c>
      <c r="AC3" s="68" t="s">
        <v>13</v>
      </c>
      <c r="AD3" s="98" t="s">
        <v>149</v>
      </c>
      <c r="AE3" s="68" t="s">
        <v>8</v>
      </c>
      <c r="AF3" s="68" t="s">
        <v>34</v>
      </c>
      <c r="AG3" s="68" t="s">
        <v>16</v>
      </c>
      <c r="AH3" s="99"/>
      <c r="AI3" s="68" t="s">
        <v>44</v>
      </c>
    </row>
    <row r="4" spans="1:35" x14ac:dyDescent="0.2">
      <c r="A4" s="21"/>
      <c r="B4" s="22" t="s">
        <v>171</v>
      </c>
      <c r="C4" s="22">
        <v>14</v>
      </c>
      <c r="D4" s="22"/>
      <c r="E4" s="119">
        <f t="shared" ref="E4:E34" si="0">+C4*D4</f>
        <v>0</v>
      </c>
      <c r="F4" s="120">
        <f>ROUND(E4*$F$1,2)</f>
        <v>0</v>
      </c>
      <c r="G4" s="30"/>
      <c r="H4" s="120">
        <f>ROUND(G4*$H$1,2)</f>
        <v>0</v>
      </c>
      <c r="I4" s="44"/>
      <c r="J4" s="45"/>
      <c r="K4" s="120">
        <f>ROUND((I4*$I$1)+(J4*$J$1),2)</f>
        <v>0</v>
      </c>
      <c r="L4" s="31"/>
      <c r="M4" s="30"/>
      <c r="N4" s="120">
        <f>ROUND(L4+(M4*$M$1),2)</f>
        <v>0</v>
      </c>
      <c r="O4" s="44"/>
      <c r="P4" s="120">
        <f>ROUND(O4*$O$1,2)</f>
        <v>0</v>
      </c>
      <c r="Q4" s="44"/>
      <c r="R4" s="120">
        <f>ROUND(Q4*$Q$1,2)</f>
        <v>0</v>
      </c>
      <c r="S4" s="120">
        <f>ROUND(($P4+$R4+($J$1*$J4))*$S$1,2)</f>
        <v>0</v>
      </c>
      <c r="T4" s="120">
        <f>ROUND(($P4+$R4+($J$1*$J4))*T$1,2)</f>
        <v>0</v>
      </c>
      <c r="U4" s="120">
        <f>ROUND(($P4+$R4+($J$1*$J4))*U$1,2)</f>
        <v>0</v>
      </c>
      <c r="V4" s="120">
        <f>ROUND(($P4+$R4+($J$1*$J4))*V$1,2)</f>
        <v>0</v>
      </c>
      <c r="W4" s="120">
        <f>ROUND(($P4+$R4+($J$1*$J4))*W$1,2)</f>
        <v>0</v>
      </c>
      <c r="X4" s="120">
        <f t="shared" ref="X4:X34" si="1">+P4+R4+SUM(S4:W4)</f>
        <v>0</v>
      </c>
      <c r="Y4" s="44"/>
      <c r="Z4" s="120">
        <f>ROUND(Y4*$Y$1,2)</f>
        <v>0</v>
      </c>
      <c r="AA4" s="120">
        <f>ROUND(Z4*$AA$1,2)</f>
        <v>0</v>
      </c>
      <c r="AB4" s="45"/>
      <c r="AC4" s="31"/>
      <c r="AD4" s="31"/>
      <c r="AE4" s="120">
        <f>SUM(Z4:AD4)</f>
        <v>0</v>
      </c>
      <c r="AF4" s="31"/>
      <c r="AG4" s="120">
        <f t="shared" ref="AG4:AG34" si="2">+F4+H4+K4+N4+X4+AE4+AF4</f>
        <v>0</v>
      </c>
      <c r="AH4" s="102"/>
      <c r="AI4" s="31"/>
    </row>
    <row r="5" spans="1:35" x14ac:dyDescent="0.2">
      <c r="A5" s="21"/>
      <c r="B5" s="22" t="s">
        <v>198</v>
      </c>
      <c r="C5" s="22">
        <v>14</v>
      </c>
      <c r="D5" s="22">
        <v>1</v>
      </c>
      <c r="E5" s="119">
        <f t="shared" si="0"/>
        <v>14</v>
      </c>
      <c r="F5" s="120">
        <f t="shared" ref="F5:F34" si="3">ROUND(E5*$F$1,2)</f>
        <v>140</v>
      </c>
      <c r="G5" s="30"/>
      <c r="H5" s="120">
        <f t="shared" ref="H5:H34" si="4">ROUND(G5*$H$1,2)</f>
        <v>0</v>
      </c>
      <c r="I5" s="44">
        <v>200</v>
      </c>
      <c r="J5" s="45">
        <v>12</v>
      </c>
      <c r="K5" s="120">
        <f t="shared" ref="K5:K34" si="5">ROUND((I5*$I$1)+(J5*$J$1),2)</f>
        <v>504</v>
      </c>
      <c r="L5" s="31"/>
      <c r="M5" s="30"/>
      <c r="N5" s="120">
        <f t="shared" ref="N5:N34" si="6">ROUND(L5+(M5*$M$1),2)</f>
        <v>0</v>
      </c>
      <c r="O5" s="44"/>
      <c r="P5" s="120">
        <f t="shared" ref="P5:P34" si="7">ROUND(O5*$O$1,2)</f>
        <v>0</v>
      </c>
      <c r="Q5" s="44"/>
      <c r="R5" s="120">
        <f t="shared" ref="R5:R34" si="8">ROUND(Q5*$Q$1,2)</f>
        <v>0</v>
      </c>
      <c r="S5" s="120">
        <f t="shared" ref="S5:S34" si="9">ROUND(($P5+$R5+($J$1*$J5))*$S$1,2)</f>
        <v>16.37</v>
      </c>
      <c r="T5" s="120">
        <f t="shared" ref="T5:W34" si="10">ROUND(($P5+$R5+($J$1*$J5))*T$1,2)</f>
        <v>3.83</v>
      </c>
      <c r="U5" s="120">
        <f t="shared" si="10"/>
        <v>36.700000000000003</v>
      </c>
      <c r="V5" s="120">
        <f t="shared" si="10"/>
        <v>8.7100000000000009</v>
      </c>
      <c r="W5" s="120">
        <f t="shared" si="10"/>
        <v>0.4</v>
      </c>
      <c r="X5" s="120">
        <f t="shared" si="1"/>
        <v>66.010000000000019</v>
      </c>
      <c r="Y5" s="44"/>
      <c r="Z5" s="120">
        <f>ROUND(Y5*$Y$1,2)</f>
        <v>0</v>
      </c>
      <c r="AA5" s="120">
        <f t="shared" ref="AA5:AA34" si="11">ROUND(Z5*$AA$1,2)</f>
        <v>0</v>
      </c>
      <c r="AB5" s="45"/>
      <c r="AC5" s="31"/>
      <c r="AD5" s="31"/>
      <c r="AE5" s="120">
        <f t="shared" ref="AE5:AE34" si="12">SUM(Z5:AD5)</f>
        <v>0</v>
      </c>
      <c r="AF5" s="31"/>
      <c r="AG5" s="120">
        <f t="shared" si="2"/>
        <v>710.01</v>
      </c>
      <c r="AH5" s="102"/>
      <c r="AI5" s="31"/>
    </row>
    <row r="6" spans="1:35" x14ac:dyDescent="0.2">
      <c r="A6" s="21"/>
      <c r="B6" s="22" t="s">
        <v>190</v>
      </c>
      <c r="C6" s="22">
        <v>14</v>
      </c>
      <c r="D6" s="22"/>
      <c r="E6" s="119">
        <f t="shared" si="0"/>
        <v>0</v>
      </c>
      <c r="F6" s="120">
        <f t="shared" si="3"/>
        <v>0</v>
      </c>
      <c r="G6" s="30"/>
      <c r="H6" s="120">
        <f t="shared" si="4"/>
        <v>0</v>
      </c>
      <c r="I6" s="44">
        <v>80</v>
      </c>
      <c r="J6" s="45">
        <v>8</v>
      </c>
      <c r="K6" s="120">
        <f t="shared" si="5"/>
        <v>272</v>
      </c>
      <c r="L6" s="31"/>
      <c r="M6" s="30"/>
      <c r="N6" s="120">
        <f t="shared" si="6"/>
        <v>0</v>
      </c>
      <c r="O6" s="44"/>
      <c r="P6" s="120">
        <f t="shared" si="7"/>
        <v>0</v>
      </c>
      <c r="Q6" s="44"/>
      <c r="R6" s="120">
        <f t="shared" si="8"/>
        <v>0</v>
      </c>
      <c r="S6" s="120">
        <f t="shared" si="9"/>
        <v>10.91</v>
      </c>
      <c r="T6" s="120">
        <f t="shared" si="10"/>
        <v>2.5499999999999998</v>
      </c>
      <c r="U6" s="120">
        <f t="shared" si="10"/>
        <v>24.46</v>
      </c>
      <c r="V6" s="120">
        <f t="shared" si="10"/>
        <v>5.81</v>
      </c>
      <c r="W6" s="120">
        <f t="shared" si="10"/>
        <v>0.26</v>
      </c>
      <c r="X6" s="120">
        <f t="shared" si="1"/>
        <v>43.99</v>
      </c>
      <c r="Y6" s="44"/>
      <c r="Z6" s="120">
        <f t="shared" ref="Z6:Z34" si="13">ROUND(Y6*$Y$1,2)</f>
        <v>0</v>
      </c>
      <c r="AA6" s="120">
        <f t="shared" si="11"/>
        <v>0</v>
      </c>
      <c r="AB6" s="45"/>
      <c r="AC6" s="31"/>
      <c r="AD6" s="31"/>
      <c r="AE6" s="120">
        <f t="shared" si="12"/>
        <v>0</v>
      </c>
      <c r="AF6" s="31"/>
      <c r="AG6" s="120">
        <f t="shared" si="2"/>
        <v>315.99</v>
      </c>
      <c r="AH6" s="102"/>
      <c r="AI6" s="31"/>
    </row>
    <row r="7" spans="1:35" x14ac:dyDescent="0.2">
      <c r="A7" s="21"/>
      <c r="B7" s="22" t="s">
        <v>199</v>
      </c>
      <c r="C7" s="22">
        <v>14</v>
      </c>
      <c r="D7" s="22"/>
      <c r="E7" s="119">
        <f t="shared" si="0"/>
        <v>0</v>
      </c>
      <c r="F7" s="120">
        <f t="shared" si="3"/>
        <v>0</v>
      </c>
      <c r="G7" s="30"/>
      <c r="H7" s="120">
        <f t="shared" si="4"/>
        <v>0</v>
      </c>
      <c r="I7" s="44"/>
      <c r="J7" s="45"/>
      <c r="K7" s="120">
        <f t="shared" si="5"/>
        <v>0</v>
      </c>
      <c r="L7" s="31"/>
      <c r="M7" s="30"/>
      <c r="N7" s="120">
        <f t="shared" si="6"/>
        <v>0</v>
      </c>
      <c r="O7" s="44">
        <v>12</v>
      </c>
      <c r="P7" s="120">
        <f t="shared" si="7"/>
        <v>360</v>
      </c>
      <c r="Q7" s="44"/>
      <c r="R7" s="120">
        <f t="shared" si="8"/>
        <v>0</v>
      </c>
      <c r="S7" s="120">
        <f t="shared" si="9"/>
        <v>22.32</v>
      </c>
      <c r="T7" s="120">
        <f t="shared" si="10"/>
        <v>5.22</v>
      </c>
      <c r="U7" s="120">
        <f t="shared" si="10"/>
        <v>50.04</v>
      </c>
      <c r="V7" s="120">
        <f t="shared" si="10"/>
        <v>11.88</v>
      </c>
      <c r="W7" s="120">
        <f t="shared" si="10"/>
        <v>0.54</v>
      </c>
      <c r="X7" s="120">
        <f t="shared" si="1"/>
        <v>450</v>
      </c>
      <c r="Y7" s="44">
        <v>3</v>
      </c>
      <c r="Z7" s="120">
        <f t="shared" si="13"/>
        <v>210</v>
      </c>
      <c r="AA7" s="120">
        <f t="shared" si="11"/>
        <v>14.7</v>
      </c>
      <c r="AB7" s="45">
        <v>50</v>
      </c>
      <c r="AC7" s="31">
        <v>10</v>
      </c>
      <c r="AD7" s="31"/>
      <c r="AE7" s="120">
        <f t="shared" si="12"/>
        <v>284.7</v>
      </c>
      <c r="AF7" s="31"/>
      <c r="AG7" s="120">
        <f t="shared" si="2"/>
        <v>734.7</v>
      </c>
      <c r="AH7" s="102"/>
      <c r="AI7" s="31"/>
    </row>
    <row r="8" spans="1:35" x14ac:dyDescent="0.2">
      <c r="A8" s="21"/>
      <c r="B8" s="22" t="s">
        <v>199</v>
      </c>
      <c r="C8" s="22">
        <v>14</v>
      </c>
      <c r="D8" s="22"/>
      <c r="E8" s="119">
        <f t="shared" si="0"/>
        <v>0</v>
      </c>
      <c r="F8" s="120">
        <f t="shared" si="3"/>
        <v>0</v>
      </c>
      <c r="G8" s="30"/>
      <c r="H8" s="120">
        <f t="shared" si="4"/>
        <v>0</v>
      </c>
      <c r="I8" s="44"/>
      <c r="J8" s="45"/>
      <c r="K8" s="120">
        <f t="shared" si="5"/>
        <v>0</v>
      </c>
      <c r="L8" s="31"/>
      <c r="M8" s="30"/>
      <c r="N8" s="120">
        <f t="shared" si="6"/>
        <v>0</v>
      </c>
      <c r="O8" s="44">
        <v>12</v>
      </c>
      <c r="P8" s="120">
        <f t="shared" si="7"/>
        <v>360</v>
      </c>
      <c r="Q8" s="44"/>
      <c r="R8" s="120">
        <f t="shared" si="8"/>
        <v>0</v>
      </c>
      <c r="S8" s="120">
        <f t="shared" si="9"/>
        <v>22.32</v>
      </c>
      <c r="T8" s="120">
        <f t="shared" si="10"/>
        <v>5.22</v>
      </c>
      <c r="U8" s="120">
        <f t="shared" si="10"/>
        <v>50.04</v>
      </c>
      <c r="V8" s="120">
        <f t="shared" si="10"/>
        <v>11.88</v>
      </c>
      <c r="W8" s="120">
        <f t="shared" si="10"/>
        <v>0.54</v>
      </c>
      <c r="X8" s="120">
        <f t="shared" si="1"/>
        <v>450</v>
      </c>
      <c r="Y8" s="44">
        <v>3</v>
      </c>
      <c r="Z8" s="120">
        <f t="shared" si="13"/>
        <v>210</v>
      </c>
      <c r="AA8" s="120">
        <f t="shared" si="11"/>
        <v>14.7</v>
      </c>
      <c r="AB8" s="45">
        <v>50</v>
      </c>
      <c r="AC8" s="31">
        <v>10</v>
      </c>
      <c r="AD8" s="31"/>
      <c r="AE8" s="120">
        <f t="shared" si="12"/>
        <v>284.7</v>
      </c>
      <c r="AF8" s="31"/>
      <c r="AG8" s="120">
        <f t="shared" si="2"/>
        <v>734.7</v>
      </c>
      <c r="AH8" s="102"/>
      <c r="AI8" s="31"/>
    </row>
    <row r="9" spans="1:35" x14ac:dyDescent="0.2">
      <c r="A9" s="21"/>
      <c r="B9" s="22" t="s">
        <v>199</v>
      </c>
      <c r="C9" s="22">
        <v>14</v>
      </c>
      <c r="D9" s="22"/>
      <c r="E9" s="119">
        <f t="shared" si="0"/>
        <v>0</v>
      </c>
      <c r="F9" s="120">
        <f t="shared" si="3"/>
        <v>0</v>
      </c>
      <c r="G9" s="30"/>
      <c r="H9" s="120">
        <f t="shared" si="4"/>
        <v>0</v>
      </c>
      <c r="I9" s="44"/>
      <c r="J9" s="45"/>
      <c r="K9" s="120">
        <f t="shared" si="5"/>
        <v>0</v>
      </c>
      <c r="L9" s="31"/>
      <c r="M9" s="30"/>
      <c r="N9" s="120">
        <f t="shared" si="6"/>
        <v>0</v>
      </c>
      <c r="O9" s="44">
        <v>12</v>
      </c>
      <c r="P9" s="120">
        <f t="shared" si="7"/>
        <v>360</v>
      </c>
      <c r="Q9" s="44"/>
      <c r="R9" s="120">
        <f t="shared" si="8"/>
        <v>0</v>
      </c>
      <c r="S9" s="120">
        <f t="shared" si="9"/>
        <v>22.32</v>
      </c>
      <c r="T9" s="120">
        <f t="shared" si="10"/>
        <v>5.22</v>
      </c>
      <c r="U9" s="120">
        <f t="shared" si="10"/>
        <v>50.04</v>
      </c>
      <c r="V9" s="120">
        <f t="shared" si="10"/>
        <v>11.88</v>
      </c>
      <c r="W9" s="120">
        <f t="shared" si="10"/>
        <v>0.54</v>
      </c>
      <c r="X9" s="120">
        <f t="shared" si="1"/>
        <v>450</v>
      </c>
      <c r="Y9" s="44">
        <v>3</v>
      </c>
      <c r="Z9" s="120">
        <f t="shared" si="13"/>
        <v>210</v>
      </c>
      <c r="AA9" s="120">
        <f t="shared" si="11"/>
        <v>14.7</v>
      </c>
      <c r="AB9" s="45">
        <v>50</v>
      </c>
      <c r="AC9" s="31">
        <v>10</v>
      </c>
      <c r="AD9" s="31"/>
      <c r="AE9" s="120">
        <f t="shared" si="12"/>
        <v>284.7</v>
      </c>
      <c r="AF9" s="31"/>
      <c r="AG9" s="120">
        <f t="shared" si="2"/>
        <v>734.7</v>
      </c>
      <c r="AH9" s="102"/>
      <c r="AI9" s="31"/>
    </row>
    <row r="10" spans="1:35" x14ac:dyDescent="0.2">
      <c r="A10" s="21"/>
      <c r="B10" s="22" t="s">
        <v>176</v>
      </c>
      <c r="C10" s="22">
        <v>14</v>
      </c>
      <c r="D10" s="22"/>
      <c r="E10" s="119">
        <f t="shared" si="0"/>
        <v>0</v>
      </c>
      <c r="F10" s="120">
        <f t="shared" si="3"/>
        <v>0</v>
      </c>
      <c r="G10" s="30"/>
      <c r="H10" s="120">
        <f t="shared" si="4"/>
        <v>0</v>
      </c>
      <c r="I10" s="44">
        <v>40</v>
      </c>
      <c r="J10" s="45">
        <v>6</v>
      </c>
      <c r="K10" s="120">
        <f t="shared" si="5"/>
        <v>180</v>
      </c>
      <c r="L10" s="31"/>
      <c r="M10" s="30"/>
      <c r="N10" s="120">
        <f t="shared" si="6"/>
        <v>0</v>
      </c>
      <c r="O10" s="44"/>
      <c r="P10" s="120">
        <f t="shared" si="7"/>
        <v>0</v>
      </c>
      <c r="Q10" s="44"/>
      <c r="R10" s="120">
        <f t="shared" si="8"/>
        <v>0</v>
      </c>
      <c r="S10" s="120">
        <f t="shared" si="9"/>
        <v>8.18</v>
      </c>
      <c r="T10" s="120">
        <f t="shared" si="10"/>
        <v>1.91</v>
      </c>
      <c r="U10" s="120">
        <f t="shared" si="10"/>
        <v>18.350000000000001</v>
      </c>
      <c r="V10" s="120">
        <f t="shared" si="10"/>
        <v>4.3600000000000003</v>
      </c>
      <c r="W10" s="120">
        <f t="shared" si="10"/>
        <v>0.2</v>
      </c>
      <c r="X10" s="120">
        <f t="shared" si="1"/>
        <v>33.000000000000007</v>
      </c>
      <c r="Y10" s="44"/>
      <c r="Z10" s="120">
        <f t="shared" si="13"/>
        <v>0</v>
      </c>
      <c r="AA10" s="120">
        <f t="shared" si="11"/>
        <v>0</v>
      </c>
      <c r="AB10" s="45"/>
      <c r="AC10" s="31"/>
      <c r="AD10" s="31"/>
      <c r="AE10" s="120">
        <f t="shared" si="12"/>
        <v>0</v>
      </c>
      <c r="AF10" s="31"/>
      <c r="AG10" s="120">
        <f t="shared" si="2"/>
        <v>213</v>
      </c>
      <c r="AH10" s="102"/>
      <c r="AI10" s="31"/>
    </row>
    <row r="11" spans="1:35" x14ac:dyDescent="0.2">
      <c r="A11" s="21"/>
      <c r="B11" s="22" t="s">
        <v>200</v>
      </c>
      <c r="C11" s="22">
        <v>14</v>
      </c>
      <c r="D11" s="22"/>
      <c r="E11" s="119">
        <f t="shared" si="0"/>
        <v>0</v>
      </c>
      <c r="F11" s="120">
        <f t="shared" si="3"/>
        <v>0</v>
      </c>
      <c r="G11" s="30"/>
      <c r="H11" s="120">
        <f t="shared" si="4"/>
        <v>0</v>
      </c>
      <c r="I11" s="44">
        <v>60</v>
      </c>
      <c r="J11" s="45">
        <v>4</v>
      </c>
      <c r="K11" s="120">
        <f t="shared" si="5"/>
        <v>160</v>
      </c>
      <c r="L11" s="31"/>
      <c r="M11" s="30"/>
      <c r="N11" s="120">
        <f t="shared" si="6"/>
        <v>0</v>
      </c>
      <c r="O11" s="44"/>
      <c r="P11" s="120">
        <f t="shared" si="7"/>
        <v>0</v>
      </c>
      <c r="Q11" s="44"/>
      <c r="R11" s="120">
        <f t="shared" si="8"/>
        <v>0</v>
      </c>
      <c r="S11" s="120">
        <f t="shared" si="9"/>
        <v>5.46</v>
      </c>
      <c r="T11" s="120">
        <f t="shared" si="10"/>
        <v>1.28</v>
      </c>
      <c r="U11" s="120">
        <f t="shared" si="10"/>
        <v>12.23</v>
      </c>
      <c r="V11" s="120">
        <f t="shared" si="10"/>
        <v>2.9</v>
      </c>
      <c r="W11" s="120">
        <f t="shared" si="10"/>
        <v>0.13</v>
      </c>
      <c r="X11" s="120">
        <f t="shared" si="1"/>
        <v>21.999999999999996</v>
      </c>
      <c r="Y11" s="44"/>
      <c r="Z11" s="120">
        <f t="shared" si="13"/>
        <v>0</v>
      </c>
      <c r="AA11" s="120">
        <f t="shared" si="11"/>
        <v>0</v>
      </c>
      <c r="AB11" s="45"/>
      <c r="AC11" s="31"/>
      <c r="AD11" s="31"/>
      <c r="AE11" s="120">
        <f t="shared" si="12"/>
        <v>0</v>
      </c>
      <c r="AF11" s="31"/>
      <c r="AG11" s="120">
        <f t="shared" si="2"/>
        <v>182</v>
      </c>
      <c r="AH11" s="102"/>
      <c r="AI11" s="31"/>
    </row>
    <row r="12" spans="1:35" x14ac:dyDescent="0.2">
      <c r="A12" s="21"/>
      <c r="B12" s="22" t="s">
        <v>200</v>
      </c>
      <c r="C12" s="22">
        <v>14</v>
      </c>
      <c r="D12" s="22"/>
      <c r="E12" s="119">
        <f t="shared" si="0"/>
        <v>0</v>
      </c>
      <c r="F12" s="120">
        <f t="shared" si="3"/>
        <v>0</v>
      </c>
      <c r="G12" s="30"/>
      <c r="H12" s="120">
        <f t="shared" si="4"/>
        <v>0</v>
      </c>
      <c r="I12" s="44">
        <v>60</v>
      </c>
      <c r="J12" s="45">
        <v>4</v>
      </c>
      <c r="K12" s="120">
        <f t="shared" si="5"/>
        <v>160</v>
      </c>
      <c r="L12" s="31"/>
      <c r="M12" s="30"/>
      <c r="N12" s="120">
        <f t="shared" si="6"/>
        <v>0</v>
      </c>
      <c r="O12" s="44"/>
      <c r="P12" s="120">
        <f t="shared" si="7"/>
        <v>0</v>
      </c>
      <c r="Q12" s="44"/>
      <c r="R12" s="120">
        <f t="shared" si="8"/>
        <v>0</v>
      </c>
      <c r="S12" s="120">
        <f t="shared" si="9"/>
        <v>5.46</v>
      </c>
      <c r="T12" s="120">
        <f t="shared" si="10"/>
        <v>1.28</v>
      </c>
      <c r="U12" s="120">
        <f t="shared" si="10"/>
        <v>12.23</v>
      </c>
      <c r="V12" s="120">
        <f t="shared" si="10"/>
        <v>2.9</v>
      </c>
      <c r="W12" s="120">
        <f t="shared" si="10"/>
        <v>0.13</v>
      </c>
      <c r="X12" s="120">
        <f t="shared" si="1"/>
        <v>21.999999999999996</v>
      </c>
      <c r="Y12" s="44"/>
      <c r="Z12" s="120">
        <f t="shared" si="13"/>
        <v>0</v>
      </c>
      <c r="AA12" s="120">
        <f t="shared" si="11"/>
        <v>0</v>
      </c>
      <c r="AB12" s="45"/>
      <c r="AC12" s="31"/>
      <c r="AD12" s="31"/>
      <c r="AE12" s="120">
        <f t="shared" si="12"/>
        <v>0</v>
      </c>
      <c r="AF12" s="31"/>
      <c r="AG12" s="120">
        <f t="shared" si="2"/>
        <v>182</v>
      </c>
      <c r="AH12" s="102"/>
      <c r="AI12" s="31"/>
    </row>
    <row r="13" spans="1:35" x14ac:dyDescent="0.2">
      <c r="A13" s="21"/>
      <c r="B13" s="22" t="s">
        <v>200</v>
      </c>
      <c r="C13" s="22">
        <v>14</v>
      </c>
      <c r="D13" s="22"/>
      <c r="E13" s="119">
        <f t="shared" si="0"/>
        <v>0</v>
      </c>
      <c r="F13" s="120">
        <f t="shared" si="3"/>
        <v>0</v>
      </c>
      <c r="G13" s="30"/>
      <c r="H13" s="120">
        <f t="shared" si="4"/>
        <v>0</v>
      </c>
      <c r="I13" s="44">
        <v>60</v>
      </c>
      <c r="J13" s="45">
        <v>4</v>
      </c>
      <c r="K13" s="120">
        <f t="shared" si="5"/>
        <v>160</v>
      </c>
      <c r="L13" s="31"/>
      <c r="M13" s="30"/>
      <c r="N13" s="120">
        <f t="shared" si="6"/>
        <v>0</v>
      </c>
      <c r="O13" s="44"/>
      <c r="P13" s="120">
        <f t="shared" si="7"/>
        <v>0</v>
      </c>
      <c r="Q13" s="44"/>
      <c r="R13" s="120">
        <f t="shared" si="8"/>
        <v>0</v>
      </c>
      <c r="S13" s="120">
        <f t="shared" si="9"/>
        <v>5.46</v>
      </c>
      <c r="T13" s="120">
        <f t="shared" si="10"/>
        <v>1.28</v>
      </c>
      <c r="U13" s="120">
        <f t="shared" si="10"/>
        <v>12.23</v>
      </c>
      <c r="V13" s="120">
        <f t="shared" si="10"/>
        <v>2.9</v>
      </c>
      <c r="W13" s="120">
        <f t="shared" si="10"/>
        <v>0.13</v>
      </c>
      <c r="X13" s="120">
        <f t="shared" si="1"/>
        <v>21.999999999999996</v>
      </c>
      <c r="Y13" s="44"/>
      <c r="Z13" s="120">
        <f t="shared" si="13"/>
        <v>0</v>
      </c>
      <c r="AA13" s="120">
        <f t="shared" si="11"/>
        <v>0</v>
      </c>
      <c r="AB13" s="45"/>
      <c r="AC13" s="31"/>
      <c r="AD13" s="31"/>
      <c r="AE13" s="120">
        <f t="shared" si="12"/>
        <v>0</v>
      </c>
      <c r="AF13" s="31"/>
      <c r="AG13" s="120">
        <f t="shared" si="2"/>
        <v>182</v>
      </c>
      <c r="AH13" s="102"/>
      <c r="AI13" s="31"/>
    </row>
    <row r="14" spans="1:35" x14ac:dyDescent="0.2">
      <c r="A14" s="21"/>
      <c r="B14" s="22" t="s">
        <v>201</v>
      </c>
      <c r="C14" s="22">
        <v>14</v>
      </c>
      <c r="D14" s="22"/>
      <c r="E14" s="119">
        <f t="shared" si="0"/>
        <v>0</v>
      </c>
      <c r="F14" s="120">
        <f t="shared" si="3"/>
        <v>0</v>
      </c>
      <c r="G14" s="30"/>
      <c r="H14" s="120">
        <f t="shared" si="4"/>
        <v>0</v>
      </c>
      <c r="I14" s="44"/>
      <c r="J14" s="45"/>
      <c r="K14" s="120">
        <f t="shared" si="5"/>
        <v>0</v>
      </c>
      <c r="L14" s="31"/>
      <c r="M14" s="30"/>
      <c r="N14" s="120">
        <f t="shared" si="6"/>
        <v>0</v>
      </c>
      <c r="O14" s="44">
        <v>8</v>
      </c>
      <c r="P14" s="120">
        <f t="shared" si="7"/>
        <v>240</v>
      </c>
      <c r="Q14" s="44"/>
      <c r="R14" s="120">
        <f t="shared" si="8"/>
        <v>0</v>
      </c>
      <c r="S14" s="120">
        <f t="shared" si="9"/>
        <v>14.88</v>
      </c>
      <c r="T14" s="120">
        <f t="shared" si="10"/>
        <v>3.48</v>
      </c>
      <c r="U14" s="120">
        <f t="shared" si="10"/>
        <v>33.36</v>
      </c>
      <c r="V14" s="120">
        <f t="shared" si="10"/>
        <v>7.92</v>
      </c>
      <c r="W14" s="120">
        <f t="shared" si="10"/>
        <v>0.36</v>
      </c>
      <c r="X14" s="120">
        <f t="shared" si="1"/>
        <v>300</v>
      </c>
      <c r="Y14" s="44">
        <v>3</v>
      </c>
      <c r="Z14" s="120">
        <f t="shared" si="13"/>
        <v>210</v>
      </c>
      <c r="AA14" s="120">
        <f t="shared" si="11"/>
        <v>14.7</v>
      </c>
      <c r="AB14" s="45">
        <v>50</v>
      </c>
      <c r="AC14" s="31">
        <v>10</v>
      </c>
      <c r="AD14" s="31"/>
      <c r="AE14" s="120">
        <f t="shared" si="12"/>
        <v>284.7</v>
      </c>
      <c r="AF14" s="31"/>
      <c r="AG14" s="120">
        <f t="shared" si="2"/>
        <v>584.70000000000005</v>
      </c>
      <c r="AH14" s="102"/>
      <c r="AI14" s="31"/>
    </row>
    <row r="15" spans="1:35" x14ac:dyDescent="0.2">
      <c r="A15" s="21"/>
      <c r="B15" s="22" t="s">
        <v>202</v>
      </c>
      <c r="C15" s="22">
        <v>14</v>
      </c>
      <c r="D15" s="22"/>
      <c r="E15" s="119">
        <f t="shared" si="0"/>
        <v>0</v>
      </c>
      <c r="F15" s="120">
        <f t="shared" si="3"/>
        <v>0</v>
      </c>
      <c r="G15" s="30"/>
      <c r="H15" s="120">
        <f t="shared" si="4"/>
        <v>0</v>
      </c>
      <c r="I15" s="44"/>
      <c r="J15" s="45"/>
      <c r="K15" s="120">
        <f t="shared" si="5"/>
        <v>0</v>
      </c>
      <c r="L15" s="31"/>
      <c r="M15" s="30"/>
      <c r="N15" s="120">
        <f t="shared" si="6"/>
        <v>0</v>
      </c>
      <c r="O15" s="44">
        <v>8</v>
      </c>
      <c r="P15" s="120">
        <f t="shared" si="7"/>
        <v>240</v>
      </c>
      <c r="Q15" s="44"/>
      <c r="R15" s="120">
        <f t="shared" si="8"/>
        <v>0</v>
      </c>
      <c r="S15" s="120">
        <f t="shared" si="9"/>
        <v>14.88</v>
      </c>
      <c r="T15" s="120">
        <f t="shared" si="10"/>
        <v>3.48</v>
      </c>
      <c r="U15" s="120">
        <f t="shared" si="10"/>
        <v>33.36</v>
      </c>
      <c r="V15" s="120">
        <f t="shared" si="10"/>
        <v>7.92</v>
      </c>
      <c r="W15" s="120">
        <f t="shared" si="10"/>
        <v>0.36</v>
      </c>
      <c r="X15" s="120">
        <f t="shared" si="1"/>
        <v>300</v>
      </c>
      <c r="Y15" s="44">
        <v>3</v>
      </c>
      <c r="Z15" s="120">
        <f t="shared" si="13"/>
        <v>210</v>
      </c>
      <c r="AA15" s="120">
        <f t="shared" si="11"/>
        <v>14.7</v>
      </c>
      <c r="AB15" s="45">
        <v>50</v>
      </c>
      <c r="AC15" s="31">
        <v>10</v>
      </c>
      <c r="AD15" s="31"/>
      <c r="AE15" s="120">
        <f t="shared" si="12"/>
        <v>284.7</v>
      </c>
      <c r="AF15" s="31"/>
      <c r="AG15" s="120">
        <f t="shared" si="2"/>
        <v>584.70000000000005</v>
      </c>
      <c r="AH15" s="102"/>
      <c r="AI15" s="31"/>
    </row>
    <row r="16" spans="1:35" x14ac:dyDescent="0.2">
      <c r="A16" s="21"/>
      <c r="B16" s="22" t="s">
        <v>203</v>
      </c>
      <c r="C16" s="22">
        <v>14</v>
      </c>
      <c r="D16" s="22"/>
      <c r="E16" s="119">
        <f t="shared" si="0"/>
        <v>0</v>
      </c>
      <c r="F16" s="120">
        <f t="shared" si="3"/>
        <v>0</v>
      </c>
      <c r="G16" s="30"/>
      <c r="H16" s="120">
        <f t="shared" si="4"/>
        <v>0</v>
      </c>
      <c r="I16" s="44">
        <v>60</v>
      </c>
      <c r="J16" s="45">
        <v>4</v>
      </c>
      <c r="K16" s="120">
        <f t="shared" si="5"/>
        <v>160</v>
      </c>
      <c r="L16" s="31"/>
      <c r="M16" s="30"/>
      <c r="N16" s="120">
        <f t="shared" si="6"/>
        <v>0</v>
      </c>
      <c r="O16" s="44"/>
      <c r="P16" s="120">
        <f t="shared" si="7"/>
        <v>0</v>
      </c>
      <c r="Q16" s="44"/>
      <c r="R16" s="120">
        <f t="shared" si="8"/>
        <v>0</v>
      </c>
      <c r="S16" s="120">
        <f t="shared" si="9"/>
        <v>5.46</v>
      </c>
      <c r="T16" s="120">
        <f t="shared" si="10"/>
        <v>1.28</v>
      </c>
      <c r="U16" s="120">
        <f t="shared" si="10"/>
        <v>12.23</v>
      </c>
      <c r="V16" s="120">
        <f t="shared" si="10"/>
        <v>2.9</v>
      </c>
      <c r="W16" s="120">
        <f t="shared" si="10"/>
        <v>0.13</v>
      </c>
      <c r="X16" s="120">
        <f t="shared" si="1"/>
        <v>21.999999999999996</v>
      </c>
      <c r="Y16" s="44"/>
      <c r="Z16" s="120">
        <f t="shared" si="13"/>
        <v>0</v>
      </c>
      <c r="AA16" s="120">
        <f t="shared" si="11"/>
        <v>0</v>
      </c>
      <c r="AB16" s="45"/>
      <c r="AC16" s="31"/>
      <c r="AD16" s="31"/>
      <c r="AE16" s="120">
        <f t="shared" si="12"/>
        <v>0</v>
      </c>
      <c r="AF16" s="31"/>
      <c r="AG16" s="120">
        <f t="shared" si="2"/>
        <v>182</v>
      </c>
      <c r="AH16" s="102"/>
      <c r="AI16" s="31"/>
    </row>
    <row r="17" spans="1:35" x14ac:dyDescent="0.2">
      <c r="A17" s="21"/>
      <c r="B17" s="22" t="s">
        <v>191</v>
      </c>
      <c r="C17" s="22">
        <v>14</v>
      </c>
      <c r="D17" s="22"/>
      <c r="E17" s="119">
        <f t="shared" si="0"/>
        <v>0</v>
      </c>
      <c r="F17" s="120">
        <f t="shared" si="3"/>
        <v>0</v>
      </c>
      <c r="G17" s="30"/>
      <c r="H17" s="120">
        <f t="shared" si="4"/>
        <v>0</v>
      </c>
      <c r="I17" s="44"/>
      <c r="J17" s="45"/>
      <c r="K17" s="120">
        <f t="shared" si="5"/>
        <v>0</v>
      </c>
      <c r="L17" s="31"/>
      <c r="M17" s="30"/>
      <c r="N17" s="120">
        <f t="shared" si="6"/>
        <v>0</v>
      </c>
      <c r="O17" s="44">
        <v>8</v>
      </c>
      <c r="P17" s="120">
        <f t="shared" si="7"/>
        <v>240</v>
      </c>
      <c r="Q17" s="44"/>
      <c r="R17" s="120">
        <f t="shared" si="8"/>
        <v>0</v>
      </c>
      <c r="S17" s="120">
        <f t="shared" si="9"/>
        <v>14.88</v>
      </c>
      <c r="T17" s="120">
        <f t="shared" si="10"/>
        <v>3.48</v>
      </c>
      <c r="U17" s="120">
        <f t="shared" si="10"/>
        <v>33.36</v>
      </c>
      <c r="V17" s="120">
        <f t="shared" si="10"/>
        <v>7.92</v>
      </c>
      <c r="W17" s="120">
        <f t="shared" si="10"/>
        <v>0.36</v>
      </c>
      <c r="X17" s="120">
        <f t="shared" si="1"/>
        <v>300</v>
      </c>
      <c r="Y17" s="44">
        <v>3</v>
      </c>
      <c r="Z17" s="120">
        <f t="shared" si="13"/>
        <v>210</v>
      </c>
      <c r="AA17" s="120">
        <f t="shared" si="11"/>
        <v>14.7</v>
      </c>
      <c r="AB17" s="45">
        <v>50</v>
      </c>
      <c r="AC17" s="31">
        <v>10</v>
      </c>
      <c r="AD17" s="31"/>
      <c r="AE17" s="120">
        <f t="shared" si="12"/>
        <v>284.7</v>
      </c>
      <c r="AF17" s="31"/>
      <c r="AG17" s="120">
        <f t="shared" si="2"/>
        <v>584.70000000000005</v>
      </c>
      <c r="AH17" s="102"/>
      <c r="AI17" s="31"/>
    </row>
    <row r="18" spans="1:35" x14ac:dyDescent="0.2">
      <c r="A18" s="21"/>
      <c r="B18" s="22" t="s">
        <v>204</v>
      </c>
      <c r="C18" s="22">
        <v>14</v>
      </c>
      <c r="D18" s="22">
        <v>2</v>
      </c>
      <c r="E18" s="119">
        <f t="shared" si="0"/>
        <v>28</v>
      </c>
      <c r="F18" s="120">
        <f t="shared" si="3"/>
        <v>280</v>
      </c>
      <c r="G18" s="30">
        <v>7</v>
      </c>
      <c r="H18" s="120">
        <f t="shared" si="4"/>
        <v>630</v>
      </c>
      <c r="I18" s="44">
        <v>460</v>
      </c>
      <c r="J18" s="45">
        <v>36</v>
      </c>
      <c r="K18" s="120">
        <f t="shared" si="5"/>
        <v>1344</v>
      </c>
      <c r="L18" s="31"/>
      <c r="M18" s="30"/>
      <c r="N18" s="120">
        <f t="shared" si="6"/>
        <v>0</v>
      </c>
      <c r="O18" s="44"/>
      <c r="P18" s="120">
        <f t="shared" si="7"/>
        <v>0</v>
      </c>
      <c r="Q18" s="44"/>
      <c r="R18" s="120">
        <f t="shared" si="8"/>
        <v>0</v>
      </c>
      <c r="S18" s="120">
        <f t="shared" si="9"/>
        <v>49.1</v>
      </c>
      <c r="T18" s="120">
        <f t="shared" si="10"/>
        <v>11.48</v>
      </c>
      <c r="U18" s="120">
        <f t="shared" si="10"/>
        <v>110.09</v>
      </c>
      <c r="V18" s="120">
        <f t="shared" si="10"/>
        <v>26.14</v>
      </c>
      <c r="W18" s="120">
        <f t="shared" si="10"/>
        <v>1.19</v>
      </c>
      <c r="X18" s="120">
        <f t="shared" si="1"/>
        <v>198</v>
      </c>
      <c r="Y18" s="44"/>
      <c r="Z18" s="120">
        <f t="shared" si="13"/>
        <v>0</v>
      </c>
      <c r="AA18" s="120">
        <f t="shared" si="11"/>
        <v>0</v>
      </c>
      <c r="AB18" s="45"/>
      <c r="AC18" s="31"/>
      <c r="AD18" s="31"/>
      <c r="AE18" s="120">
        <f t="shared" si="12"/>
        <v>0</v>
      </c>
      <c r="AF18" s="31"/>
      <c r="AG18" s="120">
        <f t="shared" si="2"/>
        <v>2452</v>
      </c>
      <c r="AH18" s="102"/>
      <c r="AI18" s="31"/>
    </row>
    <row r="19" spans="1:35" x14ac:dyDescent="0.2">
      <c r="A19" s="21"/>
      <c r="B19" s="22" t="s">
        <v>204</v>
      </c>
      <c r="C19" s="22">
        <v>14</v>
      </c>
      <c r="D19" s="22">
        <v>3</v>
      </c>
      <c r="E19" s="119">
        <f t="shared" si="0"/>
        <v>42</v>
      </c>
      <c r="F19" s="120">
        <f t="shared" si="3"/>
        <v>420</v>
      </c>
      <c r="G19" s="30">
        <v>7</v>
      </c>
      <c r="H19" s="120">
        <f t="shared" si="4"/>
        <v>630</v>
      </c>
      <c r="I19" s="44"/>
      <c r="J19" s="45"/>
      <c r="K19" s="120">
        <f t="shared" si="5"/>
        <v>0</v>
      </c>
      <c r="L19" s="31"/>
      <c r="M19" s="30"/>
      <c r="N19" s="120">
        <f t="shared" si="6"/>
        <v>0</v>
      </c>
      <c r="O19" s="44"/>
      <c r="P19" s="120">
        <f t="shared" si="7"/>
        <v>0</v>
      </c>
      <c r="Q19" s="44"/>
      <c r="R19" s="120">
        <f t="shared" si="8"/>
        <v>0</v>
      </c>
      <c r="S19" s="120">
        <f t="shared" si="9"/>
        <v>0</v>
      </c>
      <c r="T19" s="120">
        <f t="shared" si="10"/>
        <v>0</v>
      </c>
      <c r="U19" s="120">
        <f t="shared" si="10"/>
        <v>0</v>
      </c>
      <c r="V19" s="120">
        <f t="shared" si="10"/>
        <v>0</v>
      </c>
      <c r="W19" s="120">
        <f t="shared" si="10"/>
        <v>0</v>
      </c>
      <c r="X19" s="120">
        <f t="shared" si="1"/>
        <v>0</v>
      </c>
      <c r="Y19" s="44"/>
      <c r="Z19" s="120">
        <f t="shared" si="13"/>
        <v>0</v>
      </c>
      <c r="AA19" s="120">
        <f t="shared" si="11"/>
        <v>0</v>
      </c>
      <c r="AB19" s="45"/>
      <c r="AC19" s="31"/>
      <c r="AD19" s="31"/>
      <c r="AE19" s="120">
        <f t="shared" si="12"/>
        <v>0</v>
      </c>
      <c r="AF19" s="31"/>
      <c r="AG19" s="120">
        <f t="shared" si="2"/>
        <v>1050</v>
      </c>
      <c r="AH19" s="102"/>
      <c r="AI19" s="31"/>
    </row>
    <row r="20" spans="1:35" x14ac:dyDescent="0.2">
      <c r="A20" s="21"/>
      <c r="B20" s="22" t="s">
        <v>204</v>
      </c>
      <c r="C20" s="22">
        <v>14</v>
      </c>
      <c r="D20" s="22">
        <v>2</v>
      </c>
      <c r="E20" s="119">
        <f t="shared" si="0"/>
        <v>28</v>
      </c>
      <c r="F20" s="120">
        <f t="shared" si="3"/>
        <v>280</v>
      </c>
      <c r="G20" s="30"/>
      <c r="H20" s="120">
        <f t="shared" si="4"/>
        <v>0</v>
      </c>
      <c r="I20" s="44"/>
      <c r="J20" s="45"/>
      <c r="K20" s="120">
        <f t="shared" si="5"/>
        <v>0</v>
      </c>
      <c r="L20" s="31"/>
      <c r="M20" s="30"/>
      <c r="N20" s="120">
        <f t="shared" si="6"/>
        <v>0</v>
      </c>
      <c r="O20" s="44"/>
      <c r="P20" s="120">
        <f t="shared" si="7"/>
        <v>0</v>
      </c>
      <c r="Q20" s="44"/>
      <c r="R20" s="120">
        <f t="shared" si="8"/>
        <v>0</v>
      </c>
      <c r="S20" s="120">
        <f t="shared" si="9"/>
        <v>0</v>
      </c>
      <c r="T20" s="120">
        <f t="shared" si="10"/>
        <v>0</v>
      </c>
      <c r="U20" s="120">
        <f t="shared" si="10"/>
        <v>0</v>
      </c>
      <c r="V20" s="120">
        <f t="shared" si="10"/>
        <v>0</v>
      </c>
      <c r="W20" s="120">
        <f t="shared" si="10"/>
        <v>0</v>
      </c>
      <c r="X20" s="120">
        <f t="shared" si="1"/>
        <v>0</v>
      </c>
      <c r="Y20" s="44"/>
      <c r="Z20" s="120">
        <f t="shared" si="13"/>
        <v>0</v>
      </c>
      <c r="AA20" s="120">
        <f t="shared" si="11"/>
        <v>0</v>
      </c>
      <c r="AB20" s="45"/>
      <c r="AC20" s="31"/>
      <c r="AD20" s="31"/>
      <c r="AE20" s="120">
        <f t="shared" si="12"/>
        <v>0</v>
      </c>
      <c r="AF20" s="31"/>
      <c r="AG20" s="120">
        <f t="shared" si="2"/>
        <v>280</v>
      </c>
      <c r="AH20" s="102"/>
      <c r="AI20" s="31"/>
    </row>
    <row r="21" spans="1:35" x14ac:dyDescent="0.2">
      <c r="A21" s="21"/>
      <c r="B21" s="22" t="s">
        <v>205</v>
      </c>
      <c r="C21" s="22">
        <v>14</v>
      </c>
      <c r="D21" s="22"/>
      <c r="E21" s="119">
        <f t="shared" si="0"/>
        <v>0</v>
      </c>
      <c r="F21" s="120">
        <f t="shared" si="3"/>
        <v>0</v>
      </c>
      <c r="G21" s="30"/>
      <c r="H21" s="120">
        <f t="shared" si="4"/>
        <v>0</v>
      </c>
      <c r="I21" s="44"/>
      <c r="J21" s="45"/>
      <c r="K21" s="120">
        <f t="shared" si="5"/>
        <v>0</v>
      </c>
      <c r="L21" s="31"/>
      <c r="M21" s="30"/>
      <c r="N21" s="120">
        <f t="shared" si="6"/>
        <v>0</v>
      </c>
      <c r="O21" s="44">
        <v>8</v>
      </c>
      <c r="P21" s="120">
        <f t="shared" si="7"/>
        <v>240</v>
      </c>
      <c r="Q21" s="44"/>
      <c r="R21" s="120">
        <f t="shared" si="8"/>
        <v>0</v>
      </c>
      <c r="S21" s="120">
        <f t="shared" si="9"/>
        <v>14.88</v>
      </c>
      <c r="T21" s="120">
        <f t="shared" si="10"/>
        <v>3.48</v>
      </c>
      <c r="U21" s="120">
        <f t="shared" si="10"/>
        <v>33.36</v>
      </c>
      <c r="V21" s="120">
        <f t="shared" si="10"/>
        <v>7.92</v>
      </c>
      <c r="W21" s="120">
        <f t="shared" si="10"/>
        <v>0.36</v>
      </c>
      <c r="X21" s="120">
        <f t="shared" si="1"/>
        <v>300</v>
      </c>
      <c r="Y21" s="44">
        <v>3</v>
      </c>
      <c r="Z21" s="120">
        <f t="shared" si="13"/>
        <v>210</v>
      </c>
      <c r="AA21" s="120">
        <f t="shared" si="11"/>
        <v>14.7</v>
      </c>
      <c r="AB21" s="45">
        <v>50</v>
      </c>
      <c r="AC21" s="31">
        <v>10</v>
      </c>
      <c r="AD21" s="31"/>
      <c r="AE21" s="120">
        <f t="shared" si="12"/>
        <v>284.7</v>
      </c>
      <c r="AF21" s="31"/>
      <c r="AG21" s="120">
        <f t="shared" si="2"/>
        <v>584.70000000000005</v>
      </c>
      <c r="AH21" s="102"/>
      <c r="AI21" s="31"/>
    </row>
    <row r="22" spans="1:35" x14ac:dyDescent="0.2">
      <c r="A22" s="21"/>
      <c r="B22" s="22" t="s">
        <v>178</v>
      </c>
      <c r="C22" s="22">
        <v>14</v>
      </c>
      <c r="D22" s="22">
        <v>1</v>
      </c>
      <c r="E22" s="119">
        <f t="shared" si="0"/>
        <v>14</v>
      </c>
      <c r="F22" s="120">
        <f t="shared" si="3"/>
        <v>140</v>
      </c>
      <c r="G22" s="30"/>
      <c r="H22" s="120">
        <f t="shared" si="4"/>
        <v>0</v>
      </c>
      <c r="I22" s="44">
        <v>240</v>
      </c>
      <c r="J22" s="45">
        <v>12</v>
      </c>
      <c r="K22" s="120">
        <f t="shared" si="5"/>
        <v>552</v>
      </c>
      <c r="L22" s="31"/>
      <c r="M22" s="30"/>
      <c r="N22" s="120">
        <f t="shared" si="6"/>
        <v>0</v>
      </c>
      <c r="O22" s="44"/>
      <c r="P22" s="120">
        <f t="shared" si="7"/>
        <v>0</v>
      </c>
      <c r="Q22" s="44"/>
      <c r="R22" s="120">
        <f t="shared" si="8"/>
        <v>0</v>
      </c>
      <c r="S22" s="120">
        <f t="shared" si="9"/>
        <v>16.37</v>
      </c>
      <c r="T22" s="120">
        <f t="shared" si="10"/>
        <v>3.83</v>
      </c>
      <c r="U22" s="120">
        <f t="shared" si="10"/>
        <v>36.700000000000003</v>
      </c>
      <c r="V22" s="120">
        <f t="shared" si="10"/>
        <v>8.7100000000000009</v>
      </c>
      <c r="W22" s="120">
        <f t="shared" si="10"/>
        <v>0.4</v>
      </c>
      <c r="X22" s="120">
        <f t="shared" si="1"/>
        <v>66.010000000000019</v>
      </c>
      <c r="Y22" s="44"/>
      <c r="Z22" s="120">
        <f t="shared" si="13"/>
        <v>0</v>
      </c>
      <c r="AA22" s="120">
        <f t="shared" si="11"/>
        <v>0</v>
      </c>
      <c r="AB22" s="45"/>
      <c r="AC22" s="31"/>
      <c r="AD22" s="31"/>
      <c r="AE22" s="120">
        <f t="shared" si="12"/>
        <v>0</v>
      </c>
      <c r="AF22" s="31"/>
      <c r="AG22" s="120">
        <f t="shared" si="2"/>
        <v>758.01</v>
      </c>
      <c r="AH22" s="102"/>
      <c r="AI22" s="31"/>
    </row>
    <row r="23" spans="1:35" x14ac:dyDescent="0.2">
      <c r="A23" s="21"/>
      <c r="B23" s="22" t="s">
        <v>181</v>
      </c>
      <c r="C23" s="22">
        <v>14</v>
      </c>
      <c r="D23" s="22"/>
      <c r="E23" s="119">
        <f t="shared" si="0"/>
        <v>0</v>
      </c>
      <c r="F23" s="120">
        <f t="shared" si="3"/>
        <v>0</v>
      </c>
      <c r="G23" s="30"/>
      <c r="H23" s="120">
        <f t="shared" si="4"/>
        <v>0</v>
      </c>
      <c r="I23" s="44">
        <v>60</v>
      </c>
      <c r="J23" s="45">
        <v>4</v>
      </c>
      <c r="K23" s="120">
        <f t="shared" si="5"/>
        <v>160</v>
      </c>
      <c r="L23" s="31"/>
      <c r="M23" s="30"/>
      <c r="N23" s="120">
        <f t="shared" si="6"/>
        <v>0</v>
      </c>
      <c r="O23" s="44"/>
      <c r="P23" s="120">
        <f t="shared" si="7"/>
        <v>0</v>
      </c>
      <c r="Q23" s="44"/>
      <c r="R23" s="120">
        <f t="shared" si="8"/>
        <v>0</v>
      </c>
      <c r="S23" s="120">
        <f t="shared" si="9"/>
        <v>5.46</v>
      </c>
      <c r="T23" s="120">
        <f t="shared" si="10"/>
        <v>1.28</v>
      </c>
      <c r="U23" s="120">
        <f t="shared" si="10"/>
        <v>12.23</v>
      </c>
      <c r="V23" s="120">
        <f t="shared" si="10"/>
        <v>2.9</v>
      </c>
      <c r="W23" s="120">
        <f t="shared" si="10"/>
        <v>0.13</v>
      </c>
      <c r="X23" s="120">
        <f t="shared" si="1"/>
        <v>21.999999999999996</v>
      </c>
      <c r="Y23" s="44"/>
      <c r="Z23" s="120">
        <f t="shared" si="13"/>
        <v>0</v>
      </c>
      <c r="AA23" s="120">
        <f t="shared" si="11"/>
        <v>0</v>
      </c>
      <c r="AB23" s="45"/>
      <c r="AC23" s="31"/>
      <c r="AD23" s="31"/>
      <c r="AE23" s="120">
        <f t="shared" si="12"/>
        <v>0</v>
      </c>
      <c r="AF23" s="31"/>
      <c r="AG23" s="120">
        <f t="shared" si="2"/>
        <v>182</v>
      </c>
      <c r="AH23" s="102"/>
      <c r="AI23" s="31"/>
    </row>
    <row r="24" spans="1:35" x14ac:dyDescent="0.2">
      <c r="A24" s="21"/>
      <c r="B24" s="22" t="s">
        <v>206</v>
      </c>
      <c r="C24" s="22">
        <v>14</v>
      </c>
      <c r="D24" s="22"/>
      <c r="E24" s="119">
        <f t="shared" si="0"/>
        <v>0</v>
      </c>
      <c r="F24" s="120">
        <f t="shared" si="3"/>
        <v>0</v>
      </c>
      <c r="G24" s="30"/>
      <c r="H24" s="120">
        <f t="shared" si="4"/>
        <v>0</v>
      </c>
      <c r="I24" s="44"/>
      <c r="J24" s="45"/>
      <c r="K24" s="120">
        <f t="shared" si="5"/>
        <v>0</v>
      </c>
      <c r="L24" s="31"/>
      <c r="M24" s="30"/>
      <c r="N24" s="120">
        <f t="shared" si="6"/>
        <v>0</v>
      </c>
      <c r="O24" s="44">
        <v>8</v>
      </c>
      <c r="P24" s="120">
        <f t="shared" si="7"/>
        <v>240</v>
      </c>
      <c r="Q24" s="44"/>
      <c r="R24" s="120">
        <f t="shared" si="8"/>
        <v>0</v>
      </c>
      <c r="S24" s="120">
        <f t="shared" si="9"/>
        <v>14.88</v>
      </c>
      <c r="T24" s="120">
        <f t="shared" si="10"/>
        <v>3.48</v>
      </c>
      <c r="U24" s="120">
        <f t="shared" si="10"/>
        <v>33.36</v>
      </c>
      <c r="V24" s="120">
        <f t="shared" si="10"/>
        <v>7.92</v>
      </c>
      <c r="W24" s="120">
        <f t="shared" si="10"/>
        <v>0.36</v>
      </c>
      <c r="X24" s="120">
        <f t="shared" si="1"/>
        <v>300</v>
      </c>
      <c r="Y24" s="44">
        <v>3</v>
      </c>
      <c r="Z24" s="120">
        <f t="shared" si="13"/>
        <v>210</v>
      </c>
      <c r="AA24" s="120">
        <f t="shared" si="11"/>
        <v>14.7</v>
      </c>
      <c r="AB24" s="45">
        <v>50</v>
      </c>
      <c r="AC24" s="31">
        <v>10</v>
      </c>
      <c r="AD24" s="31"/>
      <c r="AE24" s="120">
        <f t="shared" si="12"/>
        <v>284.7</v>
      </c>
      <c r="AF24" s="31"/>
      <c r="AG24" s="120">
        <f t="shared" si="2"/>
        <v>584.70000000000005</v>
      </c>
      <c r="AH24" s="102"/>
      <c r="AI24" s="31"/>
    </row>
    <row r="25" spans="1:35" x14ac:dyDescent="0.2">
      <c r="A25" s="22"/>
      <c r="B25" s="22" t="s">
        <v>179</v>
      </c>
      <c r="C25" s="22">
        <v>14</v>
      </c>
      <c r="D25" s="22">
        <v>1</v>
      </c>
      <c r="E25" s="119">
        <f t="shared" si="0"/>
        <v>14</v>
      </c>
      <c r="F25" s="120">
        <f t="shared" si="3"/>
        <v>140</v>
      </c>
      <c r="G25" s="30"/>
      <c r="H25" s="120">
        <f t="shared" si="4"/>
        <v>0</v>
      </c>
      <c r="I25" s="30">
        <v>200</v>
      </c>
      <c r="J25" s="31">
        <v>12</v>
      </c>
      <c r="K25" s="120">
        <f t="shared" si="5"/>
        <v>504</v>
      </c>
      <c r="L25" s="31"/>
      <c r="M25" s="30"/>
      <c r="N25" s="120">
        <f t="shared" si="6"/>
        <v>0</v>
      </c>
      <c r="O25" s="30"/>
      <c r="P25" s="120">
        <f t="shared" si="7"/>
        <v>0</v>
      </c>
      <c r="Q25" s="44"/>
      <c r="R25" s="120">
        <f t="shared" si="8"/>
        <v>0</v>
      </c>
      <c r="S25" s="120">
        <f t="shared" si="9"/>
        <v>16.37</v>
      </c>
      <c r="T25" s="120">
        <f t="shared" si="10"/>
        <v>3.83</v>
      </c>
      <c r="U25" s="120">
        <f t="shared" si="10"/>
        <v>36.700000000000003</v>
      </c>
      <c r="V25" s="120">
        <f t="shared" si="10"/>
        <v>8.7100000000000009</v>
      </c>
      <c r="W25" s="120">
        <f t="shared" si="10"/>
        <v>0.4</v>
      </c>
      <c r="X25" s="120">
        <f t="shared" si="1"/>
        <v>66.010000000000019</v>
      </c>
      <c r="Y25" s="30"/>
      <c r="Z25" s="120">
        <f t="shared" si="13"/>
        <v>0</v>
      </c>
      <c r="AA25" s="120">
        <f t="shared" si="11"/>
        <v>0</v>
      </c>
      <c r="AB25" s="31"/>
      <c r="AC25" s="31"/>
      <c r="AD25" s="31"/>
      <c r="AE25" s="120">
        <f t="shared" si="12"/>
        <v>0</v>
      </c>
      <c r="AF25" s="31"/>
      <c r="AG25" s="120">
        <f t="shared" si="2"/>
        <v>710.01</v>
      </c>
      <c r="AH25" s="102"/>
      <c r="AI25" s="31"/>
    </row>
    <row r="26" spans="1:35" x14ac:dyDescent="0.2">
      <c r="A26" s="22"/>
      <c r="B26" s="22" t="s">
        <v>207</v>
      </c>
      <c r="C26" s="22">
        <v>14</v>
      </c>
      <c r="D26" s="22">
        <v>1</v>
      </c>
      <c r="E26" s="119">
        <f t="shared" si="0"/>
        <v>14</v>
      </c>
      <c r="F26" s="120">
        <f t="shared" si="3"/>
        <v>140</v>
      </c>
      <c r="G26" s="30"/>
      <c r="H26" s="120">
        <f t="shared" si="4"/>
        <v>0</v>
      </c>
      <c r="I26" s="30">
        <v>460</v>
      </c>
      <c r="J26" s="31">
        <v>12</v>
      </c>
      <c r="K26" s="120">
        <f t="shared" si="5"/>
        <v>816</v>
      </c>
      <c r="L26" s="31"/>
      <c r="M26" s="30"/>
      <c r="N26" s="120">
        <f t="shared" si="6"/>
        <v>0</v>
      </c>
      <c r="O26" s="30"/>
      <c r="P26" s="120">
        <f t="shared" si="7"/>
        <v>0</v>
      </c>
      <c r="Q26" s="30"/>
      <c r="R26" s="120">
        <f t="shared" si="8"/>
        <v>0</v>
      </c>
      <c r="S26" s="120">
        <f t="shared" si="9"/>
        <v>16.37</v>
      </c>
      <c r="T26" s="120">
        <f t="shared" si="10"/>
        <v>3.83</v>
      </c>
      <c r="U26" s="120">
        <f t="shared" si="10"/>
        <v>36.700000000000003</v>
      </c>
      <c r="V26" s="120">
        <f t="shared" si="10"/>
        <v>8.7100000000000009</v>
      </c>
      <c r="W26" s="120">
        <f t="shared" si="10"/>
        <v>0.4</v>
      </c>
      <c r="X26" s="120">
        <f t="shared" si="1"/>
        <v>66.010000000000019</v>
      </c>
      <c r="Y26" s="30"/>
      <c r="Z26" s="120">
        <f t="shared" si="13"/>
        <v>0</v>
      </c>
      <c r="AA26" s="120">
        <f t="shared" si="11"/>
        <v>0</v>
      </c>
      <c r="AB26" s="31"/>
      <c r="AC26" s="31"/>
      <c r="AD26" s="31"/>
      <c r="AE26" s="120">
        <f t="shared" si="12"/>
        <v>0</v>
      </c>
      <c r="AF26" s="31"/>
      <c r="AG26" s="120">
        <f t="shared" si="2"/>
        <v>1022.01</v>
      </c>
      <c r="AH26" s="102"/>
      <c r="AI26" s="31"/>
    </row>
    <row r="27" spans="1:35" x14ac:dyDescent="0.2">
      <c r="A27" s="21"/>
      <c r="B27" s="22" t="s">
        <v>180</v>
      </c>
      <c r="C27" s="22">
        <v>14</v>
      </c>
      <c r="D27" s="22"/>
      <c r="E27" s="119">
        <f t="shared" si="0"/>
        <v>0</v>
      </c>
      <c r="F27" s="120">
        <f t="shared" si="3"/>
        <v>0</v>
      </c>
      <c r="G27" s="30"/>
      <c r="H27" s="120">
        <f t="shared" si="4"/>
        <v>0</v>
      </c>
      <c r="I27" s="30"/>
      <c r="J27" s="31"/>
      <c r="K27" s="120">
        <f t="shared" si="5"/>
        <v>0</v>
      </c>
      <c r="L27" s="31"/>
      <c r="M27" s="30"/>
      <c r="N27" s="120">
        <f t="shared" si="6"/>
        <v>0</v>
      </c>
      <c r="O27" s="30">
        <v>8</v>
      </c>
      <c r="P27" s="120">
        <f t="shared" si="7"/>
        <v>240</v>
      </c>
      <c r="Q27" s="30"/>
      <c r="R27" s="120">
        <f t="shared" si="8"/>
        <v>0</v>
      </c>
      <c r="S27" s="120">
        <f t="shared" si="9"/>
        <v>14.88</v>
      </c>
      <c r="T27" s="120">
        <f t="shared" si="10"/>
        <v>3.48</v>
      </c>
      <c r="U27" s="120">
        <f t="shared" si="10"/>
        <v>33.36</v>
      </c>
      <c r="V27" s="120">
        <f t="shared" si="10"/>
        <v>7.92</v>
      </c>
      <c r="W27" s="120">
        <f t="shared" si="10"/>
        <v>0.36</v>
      </c>
      <c r="X27" s="120">
        <f t="shared" si="1"/>
        <v>300</v>
      </c>
      <c r="Y27" s="30">
        <v>3</v>
      </c>
      <c r="Z27" s="120">
        <f t="shared" si="13"/>
        <v>210</v>
      </c>
      <c r="AA27" s="120">
        <f t="shared" si="11"/>
        <v>14.7</v>
      </c>
      <c r="AB27" s="31">
        <v>50</v>
      </c>
      <c r="AC27" s="31">
        <v>10</v>
      </c>
      <c r="AD27" s="31"/>
      <c r="AE27" s="120">
        <f t="shared" si="12"/>
        <v>284.7</v>
      </c>
      <c r="AF27" s="31"/>
      <c r="AG27" s="120">
        <f t="shared" si="2"/>
        <v>584.70000000000005</v>
      </c>
      <c r="AH27" s="102"/>
      <c r="AI27" s="31"/>
    </row>
    <row r="28" spans="1:35" x14ac:dyDescent="0.2">
      <c r="A28" s="22"/>
      <c r="B28" s="22" t="s">
        <v>195</v>
      </c>
      <c r="C28" s="22">
        <v>14</v>
      </c>
      <c r="D28" s="22"/>
      <c r="E28" s="119">
        <f t="shared" si="0"/>
        <v>0</v>
      </c>
      <c r="F28" s="120">
        <f t="shared" si="3"/>
        <v>0</v>
      </c>
      <c r="G28" s="30"/>
      <c r="H28" s="120">
        <f t="shared" si="4"/>
        <v>0</v>
      </c>
      <c r="I28" s="30"/>
      <c r="J28" s="31"/>
      <c r="K28" s="120">
        <f t="shared" si="5"/>
        <v>0</v>
      </c>
      <c r="L28" s="31"/>
      <c r="M28" s="30"/>
      <c r="N28" s="120">
        <f t="shared" si="6"/>
        <v>0</v>
      </c>
      <c r="O28" s="30">
        <v>8</v>
      </c>
      <c r="P28" s="120">
        <f t="shared" si="7"/>
        <v>240</v>
      </c>
      <c r="Q28" s="30"/>
      <c r="R28" s="120">
        <f t="shared" si="8"/>
        <v>0</v>
      </c>
      <c r="S28" s="120">
        <f t="shared" si="9"/>
        <v>14.88</v>
      </c>
      <c r="T28" s="120">
        <f t="shared" si="10"/>
        <v>3.48</v>
      </c>
      <c r="U28" s="120">
        <f t="shared" si="10"/>
        <v>33.36</v>
      </c>
      <c r="V28" s="120">
        <f t="shared" si="10"/>
        <v>7.92</v>
      </c>
      <c r="W28" s="120">
        <f t="shared" si="10"/>
        <v>0.36</v>
      </c>
      <c r="X28" s="120">
        <f t="shared" si="1"/>
        <v>300</v>
      </c>
      <c r="Y28" s="30">
        <v>3</v>
      </c>
      <c r="Z28" s="120">
        <f t="shared" si="13"/>
        <v>210</v>
      </c>
      <c r="AA28" s="120">
        <f t="shared" si="11"/>
        <v>14.7</v>
      </c>
      <c r="AB28" s="31">
        <v>50</v>
      </c>
      <c r="AC28" s="31">
        <v>10</v>
      </c>
      <c r="AD28" s="31"/>
      <c r="AE28" s="120">
        <f t="shared" si="12"/>
        <v>284.7</v>
      </c>
      <c r="AF28" s="31"/>
      <c r="AG28" s="120">
        <f t="shared" si="2"/>
        <v>584.70000000000005</v>
      </c>
      <c r="AH28" s="102"/>
      <c r="AI28" s="31"/>
    </row>
    <row r="29" spans="1:35" x14ac:dyDescent="0.2">
      <c r="A29" s="22"/>
      <c r="B29" s="22" t="s">
        <v>170</v>
      </c>
      <c r="C29" s="22">
        <v>14</v>
      </c>
      <c r="D29" s="22"/>
      <c r="E29" s="119">
        <f t="shared" si="0"/>
        <v>0</v>
      </c>
      <c r="F29" s="120">
        <f t="shared" si="3"/>
        <v>0</v>
      </c>
      <c r="G29" s="30"/>
      <c r="H29" s="120">
        <f t="shared" si="4"/>
        <v>0</v>
      </c>
      <c r="I29" s="30"/>
      <c r="J29" s="31"/>
      <c r="K29" s="120">
        <f t="shared" si="5"/>
        <v>0</v>
      </c>
      <c r="L29" s="31"/>
      <c r="M29" s="30"/>
      <c r="N29" s="120">
        <f t="shared" si="6"/>
        <v>0</v>
      </c>
      <c r="O29" s="30">
        <v>8</v>
      </c>
      <c r="P29" s="120">
        <f t="shared" si="7"/>
        <v>240</v>
      </c>
      <c r="Q29" s="30"/>
      <c r="R29" s="120">
        <f t="shared" si="8"/>
        <v>0</v>
      </c>
      <c r="S29" s="120">
        <f t="shared" si="9"/>
        <v>14.88</v>
      </c>
      <c r="T29" s="120">
        <f t="shared" si="10"/>
        <v>3.48</v>
      </c>
      <c r="U29" s="120">
        <f t="shared" si="10"/>
        <v>33.36</v>
      </c>
      <c r="V29" s="120">
        <f t="shared" si="10"/>
        <v>7.92</v>
      </c>
      <c r="W29" s="120">
        <f t="shared" si="10"/>
        <v>0.36</v>
      </c>
      <c r="X29" s="120">
        <f t="shared" si="1"/>
        <v>300</v>
      </c>
      <c r="Y29" s="30">
        <v>3</v>
      </c>
      <c r="Z29" s="120">
        <f t="shared" si="13"/>
        <v>210</v>
      </c>
      <c r="AA29" s="120">
        <f t="shared" si="11"/>
        <v>14.7</v>
      </c>
      <c r="AB29" s="31">
        <v>50</v>
      </c>
      <c r="AC29" s="31">
        <v>10</v>
      </c>
      <c r="AD29" s="31"/>
      <c r="AE29" s="120">
        <f t="shared" si="12"/>
        <v>284.7</v>
      </c>
      <c r="AF29" s="31"/>
      <c r="AG29" s="120">
        <f t="shared" si="2"/>
        <v>584.70000000000005</v>
      </c>
      <c r="AH29" s="102"/>
      <c r="AI29" s="31"/>
    </row>
    <row r="30" spans="1:35" x14ac:dyDescent="0.2">
      <c r="A30" s="22"/>
      <c r="B30" s="22" t="s">
        <v>196</v>
      </c>
      <c r="C30" s="22">
        <v>14</v>
      </c>
      <c r="D30" s="22">
        <v>1</v>
      </c>
      <c r="E30" s="119">
        <f t="shared" si="0"/>
        <v>14</v>
      </c>
      <c r="F30" s="120">
        <f t="shared" si="3"/>
        <v>140</v>
      </c>
      <c r="G30" s="30"/>
      <c r="H30" s="120">
        <f t="shared" si="4"/>
        <v>0</v>
      </c>
      <c r="I30" s="30">
        <v>250</v>
      </c>
      <c r="J30" s="31">
        <v>6</v>
      </c>
      <c r="K30" s="120">
        <f t="shared" si="5"/>
        <v>432</v>
      </c>
      <c r="L30" s="31"/>
      <c r="M30" s="30"/>
      <c r="N30" s="120">
        <f t="shared" si="6"/>
        <v>0</v>
      </c>
      <c r="O30" s="30"/>
      <c r="P30" s="120">
        <f t="shared" si="7"/>
        <v>0</v>
      </c>
      <c r="Q30" s="30"/>
      <c r="R30" s="120">
        <f t="shared" si="8"/>
        <v>0</v>
      </c>
      <c r="S30" s="120">
        <f t="shared" si="9"/>
        <v>8.18</v>
      </c>
      <c r="T30" s="120">
        <f t="shared" si="10"/>
        <v>1.91</v>
      </c>
      <c r="U30" s="120">
        <f t="shared" si="10"/>
        <v>18.350000000000001</v>
      </c>
      <c r="V30" s="120">
        <f t="shared" si="10"/>
        <v>4.3600000000000003</v>
      </c>
      <c r="W30" s="120">
        <f t="shared" si="10"/>
        <v>0.2</v>
      </c>
      <c r="X30" s="120">
        <f t="shared" si="1"/>
        <v>33.000000000000007</v>
      </c>
      <c r="Y30" s="30"/>
      <c r="Z30" s="120">
        <f t="shared" si="13"/>
        <v>0</v>
      </c>
      <c r="AA30" s="120">
        <f t="shared" si="11"/>
        <v>0</v>
      </c>
      <c r="AB30" s="31"/>
      <c r="AC30" s="31"/>
      <c r="AD30" s="31"/>
      <c r="AE30" s="120">
        <f t="shared" si="12"/>
        <v>0</v>
      </c>
      <c r="AF30" s="31"/>
      <c r="AG30" s="120">
        <f t="shared" si="2"/>
        <v>605</v>
      </c>
      <c r="AH30" s="102"/>
      <c r="AI30" s="31"/>
    </row>
    <row r="31" spans="1:35" x14ac:dyDescent="0.2">
      <c r="A31" s="22"/>
      <c r="B31" s="22" t="s">
        <v>197</v>
      </c>
      <c r="C31" s="22">
        <v>14</v>
      </c>
      <c r="D31" s="22"/>
      <c r="E31" s="119">
        <f t="shared" si="0"/>
        <v>0</v>
      </c>
      <c r="F31" s="120">
        <f t="shared" si="3"/>
        <v>0</v>
      </c>
      <c r="G31" s="30"/>
      <c r="H31" s="120">
        <f t="shared" si="4"/>
        <v>0</v>
      </c>
      <c r="I31" s="30"/>
      <c r="J31" s="31"/>
      <c r="K31" s="120">
        <f t="shared" si="5"/>
        <v>0</v>
      </c>
      <c r="L31" s="31"/>
      <c r="M31" s="30"/>
      <c r="N31" s="120">
        <f t="shared" si="6"/>
        <v>0</v>
      </c>
      <c r="O31" s="30">
        <v>6</v>
      </c>
      <c r="P31" s="120">
        <f t="shared" si="7"/>
        <v>180</v>
      </c>
      <c r="Q31" s="30"/>
      <c r="R31" s="120">
        <f t="shared" si="8"/>
        <v>0</v>
      </c>
      <c r="S31" s="120">
        <f t="shared" si="9"/>
        <v>11.16</v>
      </c>
      <c r="T31" s="120">
        <f t="shared" si="10"/>
        <v>2.61</v>
      </c>
      <c r="U31" s="120">
        <f t="shared" si="10"/>
        <v>25.02</v>
      </c>
      <c r="V31" s="120">
        <f t="shared" si="10"/>
        <v>5.94</v>
      </c>
      <c r="W31" s="120">
        <f t="shared" si="10"/>
        <v>0.27</v>
      </c>
      <c r="X31" s="120">
        <f t="shared" si="1"/>
        <v>225</v>
      </c>
      <c r="Y31" s="30">
        <v>3</v>
      </c>
      <c r="Z31" s="120">
        <f t="shared" si="13"/>
        <v>210</v>
      </c>
      <c r="AA31" s="120">
        <f t="shared" si="11"/>
        <v>14.7</v>
      </c>
      <c r="AB31" s="31">
        <v>50</v>
      </c>
      <c r="AC31" s="31">
        <v>10</v>
      </c>
      <c r="AD31" s="31"/>
      <c r="AE31" s="120">
        <f t="shared" si="12"/>
        <v>284.7</v>
      </c>
      <c r="AF31" s="31"/>
      <c r="AG31" s="120">
        <f t="shared" si="2"/>
        <v>509.7</v>
      </c>
      <c r="AH31" s="102"/>
      <c r="AI31" s="31"/>
    </row>
    <row r="32" spans="1:35" x14ac:dyDescent="0.2">
      <c r="A32" s="22"/>
      <c r="B32" s="22"/>
      <c r="C32" s="22"/>
      <c r="D32" s="22"/>
      <c r="E32" s="119">
        <f t="shared" si="0"/>
        <v>0</v>
      </c>
      <c r="F32" s="120">
        <f t="shared" si="3"/>
        <v>0</v>
      </c>
      <c r="G32" s="30"/>
      <c r="H32" s="120">
        <f t="shared" si="4"/>
        <v>0</v>
      </c>
      <c r="I32" s="30"/>
      <c r="J32" s="31"/>
      <c r="K32" s="120">
        <f t="shared" si="5"/>
        <v>0</v>
      </c>
      <c r="L32" s="31"/>
      <c r="M32" s="30"/>
      <c r="N32" s="120">
        <f t="shared" si="6"/>
        <v>0</v>
      </c>
      <c r="O32" s="30"/>
      <c r="P32" s="120">
        <f t="shared" si="7"/>
        <v>0</v>
      </c>
      <c r="Q32" s="30"/>
      <c r="R32" s="120">
        <f t="shared" si="8"/>
        <v>0</v>
      </c>
      <c r="S32" s="120">
        <f t="shared" si="9"/>
        <v>0</v>
      </c>
      <c r="T32" s="120">
        <f t="shared" si="10"/>
        <v>0</v>
      </c>
      <c r="U32" s="120">
        <f t="shared" si="10"/>
        <v>0</v>
      </c>
      <c r="V32" s="120">
        <f t="shared" si="10"/>
        <v>0</v>
      </c>
      <c r="W32" s="120">
        <f t="shared" si="10"/>
        <v>0</v>
      </c>
      <c r="X32" s="120">
        <f t="shared" si="1"/>
        <v>0</v>
      </c>
      <c r="Y32" s="30"/>
      <c r="Z32" s="120">
        <f t="shared" si="13"/>
        <v>0</v>
      </c>
      <c r="AA32" s="120">
        <f t="shared" si="11"/>
        <v>0</v>
      </c>
      <c r="AB32" s="31"/>
      <c r="AC32" s="31"/>
      <c r="AD32" s="31"/>
      <c r="AE32" s="120">
        <f t="shared" si="12"/>
        <v>0</v>
      </c>
      <c r="AF32" s="31"/>
      <c r="AG32" s="120">
        <f t="shared" si="2"/>
        <v>0</v>
      </c>
      <c r="AH32" s="102"/>
      <c r="AI32" s="31"/>
    </row>
    <row r="33" spans="1:35" x14ac:dyDescent="0.2">
      <c r="A33" s="22"/>
      <c r="B33" s="22"/>
      <c r="C33" s="22"/>
      <c r="D33" s="22"/>
      <c r="E33" s="119">
        <f t="shared" si="0"/>
        <v>0</v>
      </c>
      <c r="F33" s="120">
        <f t="shared" si="3"/>
        <v>0</v>
      </c>
      <c r="G33" s="30"/>
      <c r="H33" s="120">
        <f t="shared" si="4"/>
        <v>0</v>
      </c>
      <c r="I33" s="30"/>
      <c r="J33" s="31"/>
      <c r="K33" s="120">
        <f t="shared" si="5"/>
        <v>0</v>
      </c>
      <c r="L33" s="31"/>
      <c r="M33" s="30"/>
      <c r="N33" s="120">
        <f t="shared" si="6"/>
        <v>0</v>
      </c>
      <c r="O33" s="30"/>
      <c r="P33" s="120">
        <f t="shared" si="7"/>
        <v>0</v>
      </c>
      <c r="Q33" s="30"/>
      <c r="R33" s="120">
        <f t="shared" si="8"/>
        <v>0</v>
      </c>
      <c r="S33" s="120">
        <f t="shared" si="9"/>
        <v>0</v>
      </c>
      <c r="T33" s="120">
        <f t="shared" si="10"/>
        <v>0</v>
      </c>
      <c r="U33" s="120">
        <f t="shared" si="10"/>
        <v>0</v>
      </c>
      <c r="V33" s="120">
        <f t="shared" si="10"/>
        <v>0</v>
      </c>
      <c r="W33" s="120">
        <f t="shared" si="10"/>
        <v>0</v>
      </c>
      <c r="X33" s="120">
        <f t="shared" si="1"/>
        <v>0</v>
      </c>
      <c r="Y33" s="30"/>
      <c r="Z33" s="120">
        <f t="shared" si="13"/>
        <v>0</v>
      </c>
      <c r="AA33" s="120">
        <f t="shared" si="11"/>
        <v>0</v>
      </c>
      <c r="AB33" s="31"/>
      <c r="AC33" s="31"/>
      <c r="AD33" s="31"/>
      <c r="AE33" s="120">
        <f t="shared" si="12"/>
        <v>0</v>
      </c>
      <c r="AF33" s="31"/>
      <c r="AG33" s="120">
        <f t="shared" si="2"/>
        <v>0</v>
      </c>
      <c r="AH33" s="102"/>
      <c r="AI33" s="31"/>
    </row>
    <row r="34" spans="1:35" x14ac:dyDescent="0.2">
      <c r="A34" s="22"/>
      <c r="B34" s="22"/>
      <c r="C34" s="22"/>
      <c r="D34" s="22"/>
      <c r="E34" s="119">
        <f t="shared" si="0"/>
        <v>0</v>
      </c>
      <c r="F34" s="120">
        <f t="shared" si="3"/>
        <v>0</v>
      </c>
      <c r="G34" s="30"/>
      <c r="H34" s="120">
        <f t="shared" si="4"/>
        <v>0</v>
      </c>
      <c r="I34" s="30"/>
      <c r="J34" s="31"/>
      <c r="K34" s="120">
        <f t="shared" si="5"/>
        <v>0</v>
      </c>
      <c r="L34" s="31"/>
      <c r="M34" s="30"/>
      <c r="N34" s="120">
        <f t="shared" si="6"/>
        <v>0</v>
      </c>
      <c r="O34" s="30"/>
      <c r="P34" s="120">
        <f t="shared" si="7"/>
        <v>0</v>
      </c>
      <c r="Q34" s="30"/>
      <c r="R34" s="120">
        <f t="shared" si="8"/>
        <v>0</v>
      </c>
      <c r="S34" s="120">
        <f t="shared" si="9"/>
        <v>0</v>
      </c>
      <c r="T34" s="120">
        <f t="shared" si="10"/>
        <v>0</v>
      </c>
      <c r="U34" s="120">
        <f t="shared" si="10"/>
        <v>0</v>
      </c>
      <c r="V34" s="120">
        <f t="shared" si="10"/>
        <v>0</v>
      </c>
      <c r="W34" s="120">
        <f t="shared" si="10"/>
        <v>0</v>
      </c>
      <c r="X34" s="120">
        <f t="shared" si="1"/>
        <v>0</v>
      </c>
      <c r="Y34" s="30"/>
      <c r="Z34" s="120">
        <f t="shared" si="13"/>
        <v>0</v>
      </c>
      <c r="AA34" s="120">
        <f t="shared" si="11"/>
        <v>0</v>
      </c>
      <c r="AB34" s="31"/>
      <c r="AC34" s="31"/>
      <c r="AD34" s="31"/>
      <c r="AE34" s="120">
        <f t="shared" si="12"/>
        <v>0</v>
      </c>
      <c r="AF34" s="31"/>
      <c r="AG34" s="120">
        <f t="shared" si="2"/>
        <v>0</v>
      </c>
      <c r="AH34" s="102"/>
      <c r="AI34" s="31"/>
    </row>
    <row r="35" spans="1:35" x14ac:dyDescent="0.2">
      <c r="F35" s="103">
        <f>SUM(F4:F34)</f>
        <v>1680</v>
      </c>
      <c r="H35" s="103">
        <f>SUM(H4:H34)</f>
        <v>1260</v>
      </c>
      <c r="K35" s="103">
        <f>SUM(K4:K34)</f>
        <v>5404</v>
      </c>
      <c r="L35" s="104"/>
      <c r="N35" s="103">
        <f>SUM(N4:N34)</f>
        <v>0</v>
      </c>
      <c r="P35" s="103">
        <f>SUM(P4:P34)</f>
        <v>3180</v>
      </c>
      <c r="R35" s="103">
        <f t="shared" ref="R35:W35" si="14">SUM(R4:R34)</f>
        <v>0</v>
      </c>
      <c r="S35" s="103">
        <f t="shared" si="14"/>
        <v>366.31000000000006</v>
      </c>
      <c r="T35" s="103">
        <f t="shared" si="14"/>
        <v>85.679999999999993</v>
      </c>
      <c r="U35" s="103">
        <f t="shared" si="14"/>
        <v>821.22000000000025</v>
      </c>
      <c r="V35" s="103">
        <f t="shared" si="14"/>
        <v>194.95</v>
      </c>
      <c r="W35" s="103">
        <f t="shared" si="14"/>
        <v>8.8699999999999992</v>
      </c>
      <c r="AE35" s="103">
        <f>SUM(AE4:AE34)</f>
        <v>3416.3999999999992</v>
      </c>
      <c r="AF35" s="103">
        <f>SUM(AF4:AF34)</f>
        <v>0</v>
      </c>
      <c r="AG35" s="121">
        <f>SUM(AG4:AG34)</f>
        <v>16417.430000000004</v>
      </c>
      <c r="AH35" s="102"/>
      <c r="AI35" s="120">
        <f>SUM(AI4:AI34)</f>
        <v>0</v>
      </c>
    </row>
    <row r="36" spans="1:35" ht="5.0999999999999996" customHeight="1" x14ac:dyDescent="0.2"/>
    <row r="37" spans="1:35" x14ac:dyDescent="0.2">
      <c r="A37" s="26"/>
      <c r="B37" s="92" t="s">
        <v>36</v>
      </c>
      <c r="C37" s="26"/>
      <c r="D37" s="26"/>
      <c r="E37" s="26"/>
      <c r="F37" s="58">
        <f>+F1</f>
        <v>10</v>
      </c>
      <c r="G37" s="59"/>
      <c r="H37" s="58">
        <f>+H1</f>
        <v>90</v>
      </c>
      <c r="I37" s="58">
        <f>+I1</f>
        <v>1.2</v>
      </c>
      <c r="J37" s="58">
        <f>+J1</f>
        <v>22</v>
      </c>
      <c r="K37" s="59"/>
      <c r="L37" s="59" t="s">
        <v>7</v>
      </c>
      <c r="M37" s="58">
        <f>+M1</f>
        <v>0.45</v>
      </c>
      <c r="N37" s="59"/>
      <c r="O37" s="25">
        <f>+O1</f>
        <v>30</v>
      </c>
      <c r="P37" s="26"/>
      <c r="Q37" s="28">
        <f>+Q1</f>
        <v>50</v>
      </c>
      <c r="R37" s="26"/>
      <c r="S37" s="38">
        <f>+S1</f>
        <v>6.2E-2</v>
      </c>
      <c r="T37" s="38">
        <f>+T1</f>
        <v>1.4500000000000001E-2</v>
      </c>
      <c r="U37" s="38">
        <f>+U1</f>
        <v>0.13900000000000001</v>
      </c>
      <c r="V37" s="38">
        <f>+V1</f>
        <v>3.3000000000000002E-2</v>
      </c>
      <c r="W37" s="38">
        <f>+W1</f>
        <v>1.5E-3</v>
      </c>
      <c r="X37" s="26"/>
      <c r="Y37" s="25">
        <v>50</v>
      </c>
      <c r="Z37" s="63"/>
      <c r="AA37" s="38">
        <f>+AA1</f>
        <v>7.0000000000000007E-2</v>
      </c>
      <c r="AB37" s="117" t="s">
        <v>148</v>
      </c>
      <c r="AC37" s="118">
        <v>10</v>
      </c>
      <c r="AD37" s="118">
        <v>10</v>
      </c>
      <c r="AE37" s="26"/>
      <c r="AF37" s="26"/>
      <c r="AG37" s="26"/>
      <c r="AH37" s="94"/>
      <c r="AI37" s="26" t="s">
        <v>7</v>
      </c>
    </row>
    <row r="38" spans="1:35" x14ac:dyDescent="0.2">
      <c r="A38" s="66"/>
      <c r="B38" s="66"/>
      <c r="C38" s="66" t="s">
        <v>11</v>
      </c>
      <c r="D38" s="66" t="s">
        <v>1</v>
      </c>
      <c r="E38" s="66" t="s">
        <v>30</v>
      </c>
      <c r="F38" s="66" t="s">
        <v>21</v>
      </c>
      <c r="G38" s="66" t="s">
        <v>11</v>
      </c>
      <c r="H38" s="66" t="s">
        <v>2</v>
      </c>
      <c r="I38" s="66" t="s">
        <v>7</v>
      </c>
      <c r="J38" s="66" t="s">
        <v>3</v>
      </c>
      <c r="K38" s="66" t="s">
        <v>17</v>
      </c>
      <c r="L38" s="66" t="s">
        <v>5</v>
      </c>
      <c r="M38" s="66" t="s">
        <v>5</v>
      </c>
      <c r="N38" s="66" t="s">
        <v>5</v>
      </c>
      <c r="O38" s="66" t="s">
        <v>9</v>
      </c>
      <c r="P38" s="66" t="s">
        <v>15</v>
      </c>
      <c r="Q38" s="66" t="s">
        <v>18</v>
      </c>
      <c r="R38" s="66" t="s">
        <v>20</v>
      </c>
      <c r="S38" s="66"/>
      <c r="T38" s="66"/>
      <c r="U38" s="66"/>
      <c r="V38" s="66" t="s">
        <v>24</v>
      </c>
      <c r="W38" s="66"/>
      <c r="X38" s="66" t="s">
        <v>17</v>
      </c>
      <c r="Y38" s="66" t="s">
        <v>11</v>
      </c>
      <c r="Z38" s="66" t="s">
        <v>7</v>
      </c>
      <c r="AA38" s="66" t="s">
        <v>28</v>
      </c>
      <c r="AB38" s="66" t="s">
        <v>46</v>
      </c>
      <c r="AC38" s="66" t="s">
        <v>46</v>
      </c>
      <c r="AD38" s="96" t="s">
        <v>46</v>
      </c>
      <c r="AE38" s="66" t="s">
        <v>17</v>
      </c>
      <c r="AF38" s="66" t="s">
        <v>33</v>
      </c>
      <c r="AG38" s="66" t="s">
        <v>17</v>
      </c>
      <c r="AH38" s="97"/>
      <c r="AI38" s="66" t="s">
        <v>43</v>
      </c>
    </row>
    <row r="39" spans="1:35" x14ac:dyDescent="0.2">
      <c r="A39" s="68" t="s">
        <v>0</v>
      </c>
      <c r="B39" s="68" t="s">
        <v>45</v>
      </c>
      <c r="C39" s="68" t="s">
        <v>12</v>
      </c>
      <c r="D39" s="68" t="s">
        <v>39</v>
      </c>
      <c r="E39" s="68" t="s">
        <v>31</v>
      </c>
      <c r="F39" s="68" t="s">
        <v>16</v>
      </c>
      <c r="G39" s="68" t="s">
        <v>14</v>
      </c>
      <c r="H39" s="68" t="s">
        <v>16</v>
      </c>
      <c r="I39" s="68" t="s">
        <v>6</v>
      </c>
      <c r="J39" s="68" t="s">
        <v>32</v>
      </c>
      <c r="K39" s="68" t="s">
        <v>4</v>
      </c>
      <c r="L39" s="68" t="s">
        <v>106</v>
      </c>
      <c r="M39" s="68" t="s">
        <v>6</v>
      </c>
      <c r="N39" s="68" t="s">
        <v>16</v>
      </c>
      <c r="O39" s="68" t="s">
        <v>10</v>
      </c>
      <c r="P39" s="68" t="s">
        <v>16</v>
      </c>
      <c r="Q39" s="68" t="s">
        <v>19</v>
      </c>
      <c r="R39" s="68" t="s">
        <v>16</v>
      </c>
      <c r="S39" s="68" t="s">
        <v>22</v>
      </c>
      <c r="T39" s="68" t="s">
        <v>23</v>
      </c>
      <c r="U39" s="68" t="s">
        <v>24</v>
      </c>
      <c r="V39" s="68" t="s">
        <v>25</v>
      </c>
      <c r="W39" s="68" t="s">
        <v>26</v>
      </c>
      <c r="X39" s="68" t="s">
        <v>27</v>
      </c>
      <c r="Y39" s="68" t="s">
        <v>29</v>
      </c>
      <c r="Z39" s="68" t="s">
        <v>8</v>
      </c>
      <c r="AA39" s="68" t="s">
        <v>29</v>
      </c>
      <c r="AB39" s="68" t="s">
        <v>6</v>
      </c>
      <c r="AC39" s="68" t="s">
        <v>13</v>
      </c>
      <c r="AD39" s="98" t="s">
        <v>149</v>
      </c>
      <c r="AE39" s="68" t="s">
        <v>8</v>
      </c>
      <c r="AF39" s="68" t="s">
        <v>34</v>
      </c>
      <c r="AG39" s="68" t="s">
        <v>16</v>
      </c>
      <c r="AH39" s="99"/>
      <c r="AI39" s="68" t="s">
        <v>44</v>
      </c>
    </row>
    <row r="40" spans="1:35" x14ac:dyDescent="0.2">
      <c r="A40" s="21"/>
      <c r="B40" s="22" t="s">
        <v>198</v>
      </c>
      <c r="C40" s="22">
        <v>14</v>
      </c>
      <c r="D40" s="22">
        <v>1</v>
      </c>
      <c r="E40" s="119">
        <f t="shared" ref="E40:E59" si="15">+C40*D40</f>
        <v>14</v>
      </c>
      <c r="F40" s="120">
        <f>ROUND(E40*$F$37,2)</f>
        <v>140</v>
      </c>
      <c r="G40" s="30"/>
      <c r="H40" s="120">
        <f>ROUND(G40*$H$37,2)</f>
        <v>0</v>
      </c>
      <c r="I40" s="44"/>
      <c r="J40" s="45"/>
      <c r="K40" s="120">
        <f>ROUND((I40*$I$37)+(J40*$J$37),2)</f>
        <v>0</v>
      </c>
      <c r="L40" s="31"/>
      <c r="M40" s="30"/>
      <c r="N40" s="120">
        <f>ROUND(L40+(M40*$M$37),2)</f>
        <v>0</v>
      </c>
      <c r="O40" s="44"/>
      <c r="P40" s="120">
        <f>ROUND(O40*$O$37,2)</f>
        <v>0</v>
      </c>
      <c r="Q40" s="30"/>
      <c r="R40" s="120">
        <f>ROUND(Q40*$Q$37,2)</f>
        <v>0</v>
      </c>
      <c r="S40" s="120">
        <f>ROUND(($P40+$R40+($J$37*$J40))*$S$37,2)</f>
        <v>0</v>
      </c>
      <c r="T40" s="120">
        <f t="shared" ref="T40:T59" si="16">ROUND(($P40+$R40+($J$1*$J40))*T$37,2)</f>
        <v>0</v>
      </c>
      <c r="U40" s="120">
        <f t="shared" ref="U40:W55" si="17">ROUND(($P40+$R40+($J$1*$J40))*U$37,2)</f>
        <v>0</v>
      </c>
      <c r="V40" s="120">
        <f t="shared" si="17"/>
        <v>0</v>
      </c>
      <c r="W40" s="120">
        <f t="shared" si="17"/>
        <v>0</v>
      </c>
      <c r="X40" s="120">
        <f t="shared" ref="X40:X59" si="18">+P40+R40+SUM(S40:W40)</f>
        <v>0</v>
      </c>
      <c r="Y40" s="44"/>
      <c r="Z40" s="120">
        <f>ROUND(Y40*$Y$37,2)</f>
        <v>0</v>
      </c>
      <c r="AA40" s="120">
        <f>ROUND(Z40*$AA$37,2)</f>
        <v>0</v>
      </c>
      <c r="AB40" s="45"/>
      <c r="AC40" s="31"/>
      <c r="AD40" s="31"/>
      <c r="AE40" s="120">
        <f>SUM(Z40:AD40)</f>
        <v>0</v>
      </c>
      <c r="AF40" s="31"/>
      <c r="AG40" s="120">
        <f t="shared" ref="AG40:AG59" si="19">+F40+H40+K40+N40+X40+AE40+AF40</f>
        <v>140</v>
      </c>
      <c r="AH40" s="102"/>
      <c r="AI40" s="31"/>
    </row>
    <row r="41" spans="1:35" x14ac:dyDescent="0.2">
      <c r="A41" s="21"/>
      <c r="B41" s="22" t="s">
        <v>190</v>
      </c>
      <c r="C41" s="22">
        <v>14</v>
      </c>
      <c r="D41" s="22"/>
      <c r="E41" s="119">
        <f t="shared" si="15"/>
        <v>0</v>
      </c>
      <c r="F41" s="120">
        <f t="shared" ref="F41:F59" si="20">ROUND(E41*$F$37,2)</f>
        <v>0</v>
      </c>
      <c r="G41" s="30"/>
      <c r="H41" s="120">
        <f t="shared" ref="H41:H59" si="21">ROUND(G41*$H$37,2)</f>
        <v>0</v>
      </c>
      <c r="I41" s="44"/>
      <c r="J41" s="45"/>
      <c r="K41" s="120">
        <f t="shared" ref="K41:K59" si="22">ROUND((I41*$I$37)+(J41*$J$37),2)</f>
        <v>0</v>
      </c>
      <c r="L41" s="31"/>
      <c r="M41" s="30"/>
      <c r="N41" s="120">
        <f t="shared" ref="N41:N59" si="23">ROUND(L41+(M41*$M$37),2)</f>
        <v>0</v>
      </c>
      <c r="O41" s="44"/>
      <c r="P41" s="120">
        <f t="shared" ref="P41:P59" si="24">ROUND(O41*$O$37,2)</f>
        <v>0</v>
      </c>
      <c r="Q41" s="30"/>
      <c r="R41" s="120">
        <f t="shared" ref="R41:R59" si="25">ROUND(Q41*$Q$37,2)</f>
        <v>0</v>
      </c>
      <c r="S41" s="120">
        <f t="shared" ref="S41:S59" si="26">ROUND(($P41+$R41+($J$37*$J41))*$S$37,2)</f>
        <v>0</v>
      </c>
      <c r="T41" s="120">
        <f t="shared" si="16"/>
        <v>0</v>
      </c>
      <c r="U41" s="120">
        <f t="shared" si="17"/>
        <v>0</v>
      </c>
      <c r="V41" s="120">
        <f t="shared" si="17"/>
        <v>0</v>
      </c>
      <c r="W41" s="120">
        <f t="shared" si="17"/>
        <v>0</v>
      </c>
      <c r="X41" s="120">
        <f t="shared" si="18"/>
        <v>0</v>
      </c>
      <c r="Y41" s="44"/>
      <c r="Z41" s="120">
        <f t="shared" ref="Z41:Z59" si="27">ROUND(Y41*$Y$37,2)</f>
        <v>0</v>
      </c>
      <c r="AA41" s="120">
        <f t="shared" ref="AA41:AA59" si="28">ROUND(Z41*$AA$37,2)</f>
        <v>0</v>
      </c>
      <c r="AB41" s="45"/>
      <c r="AC41" s="31"/>
      <c r="AD41" s="31"/>
      <c r="AE41" s="120">
        <f t="shared" ref="AE41:AE59" si="29">SUM(Z41:AD41)</f>
        <v>0</v>
      </c>
      <c r="AF41" s="31"/>
      <c r="AG41" s="120">
        <f t="shared" si="19"/>
        <v>0</v>
      </c>
      <c r="AH41" s="102"/>
      <c r="AI41" s="31"/>
    </row>
    <row r="42" spans="1:35" x14ac:dyDescent="0.2">
      <c r="A42" s="21"/>
      <c r="B42" s="22" t="s">
        <v>176</v>
      </c>
      <c r="C42" s="22">
        <v>14</v>
      </c>
      <c r="D42" s="22"/>
      <c r="E42" s="119">
        <f t="shared" si="15"/>
        <v>0</v>
      </c>
      <c r="F42" s="120">
        <f t="shared" si="20"/>
        <v>0</v>
      </c>
      <c r="G42" s="30"/>
      <c r="H42" s="120">
        <f t="shared" si="21"/>
        <v>0</v>
      </c>
      <c r="I42" s="44"/>
      <c r="J42" s="45"/>
      <c r="K42" s="120">
        <f t="shared" si="22"/>
        <v>0</v>
      </c>
      <c r="L42" s="31"/>
      <c r="M42" s="30"/>
      <c r="N42" s="120">
        <f t="shared" si="23"/>
        <v>0</v>
      </c>
      <c r="O42" s="44"/>
      <c r="P42" s="120">
        <f t="shared" si="24"/>
        <v>0</v>
      </c>
      <c r="Q42" s="30"/>
      <c r="R42" s="120">
        <f t="shared" si="25"/>
        <v>0</v>
      </c>
      <c r="S42" s="120">
        <f t="shared" si="26"/>
        <v>0</v>
      </c>
      <c r="T42" s="120">
        <f t="shared" si="16"/>
        <v>0</v>
      </c>
      <c r="U42" s="120">
        <f t="shared" si="17"/>
        <v>0</v>
      </c>
      <c r="V42" s="120">
        <f t="shared" si="17"/>
        <v>0</v>
      </c>
      <c r="W42" s="120">
        <f t="shared" si="17"/>
        <v>0</v>
      </c>
      <c r="X42" s="120">
        <f>+P42+R42+SUM(S42:W42)</f>
        <v>0</v>
      </c>
      <c r="Y42" s="44"/>
      <c r="Z42" s="120">
        <f t="shared" si="27"/>
        <v>0</v>
      </c>
      <c r="AA42" s="120">
        <f t="shared" si="28"/>
        <v>0</v>
      </c>
      <c r="AB42" s="45"/>
      <c r="AC42" s="31"/>
      <c r="AD42" s="31"/>
      <c r="AE42" s="120">
        <f t="shared" si="29"/>
        <v>0</v>
      </c>
      <c r="AF42" s="31"/>
      <c r="AG42" s="120">
        <f>+F42+H42+K42+N42+X42+AE42+AF42</f>
        <v>0</v>
      </c>
      <c r="AH42" s="102"/>
      <c r="AI42" s="31"/>
    </row>
    <row r="43" spans="1:35" x14ac:dyDescent="0.2">
      <c r="A43" s="21"/>
      <c r="B43" s="22" t="s">
        <v>201</v>
      </c>
      <c r="C43" s="22">
        <v>14</v>
      </c>
      <c r="D43" s="22"/>
      <c r="E43" s="119">
        <f t="shared" si="15"/>
        <v>0</v>
      </c>
      <c r="F43" s="120">
        <f t="shared" si="20"/>
        <v>0</v>
      </c>
      <c r="G43" s="30"/>
      <c r="H43" s="120">
        <f t="shared" si="21"/>
        <v>0</v>
      </c>
      <c r="I43" s="44"/>
      <c r="J43" s="45"/>
      <c r="K43" s="120">
        <f t="shared" si="22"/>
        <v>0</v>
      </c>
      <c r="L43" s="31"/>
      <c r="M43" s="30"/>
      <c r="N43" s="120">
        <f t="shared" si="23"/>
        <v>0</v>
      </c>
      <c r="O43" s="44">
        <v>8</v>
      </c>
      <c r="P43" s="120">
        <f t="shared" si="24"/>
        <v>240</v>
      </c>
      <c r="Q43" s="30"/>
      <c r="R43" s="120">
        <f t="shared" si="25"/>
        <v>0</v>
      </c>
      <c r="S43" s="120">
        <f t="shared" si="26"/>
        <v>14.88</v>
      </c>
      <c r="T43" s="120">
        <f t="shared" si="16"/>
        <v>3.48</v>
      </c>
      <c r="U43" s="120">
        <f t="shared" si="17"/>
        <v>33.36</v>
      </c>
      <c r="V43" s="120">
        <f t="shared" si="17"/>
        <v>7.92</v>
      </c>
      <c r="W43" s="120">
        <f t="shared" si="17"/>
        <v>0.36</v>
      </c>
      <c r="X43" s="120">
        <f>+P43+R43+SUM(S43:W43)</f>
        <v>300</v>
      </c>
      <c r="Y43" s="44">
        <v>2</v>
      </c>
      <c r="Z43" s="120">
        <f t="shared" si="27"/>
        <v>100</v>
      </c>
      <c r="AA43" s="120">
        <f t="shared" si="28"/>
        <v>7</v>
      </c>
      <c r="AB43" s="45">
        <v>50</v>
      </c>
      <c r="AC43" s="31">
        <v>10</v>
      </c>
      <c r="AD43" s="31"/>
      <c r="AE43" s="120">
        <f t="shared" si="29"/>
        <v>167</v>
      </c>
      <c r="AF43" s="31"/>
      <c r="AG43" s="120">
        <f>+F43+H43+K43+N43+X43+AE43+AF43</f>
        <v>467</v>
      </c>
      <c r="AH43" s="102"/>
      <c r="AI43" s="31"/>
    </row>
    <row r="44" spans="1:35" x14ac:dyDescent="0.2">
      <c r="A44" s="21"/>
      <c r="B44" s="22" t="s">
        <v>202</v>
      </c>
      <c r="C44" s="22">
        <v>14</v>
      </c>
      <c r="D44" s="22"/>
      <c r="E44" s="119">
        <f t="shared" si="15"/>
        <v>0</v>
      </c>
      <c r="F44" s="120">
        <f t="shared" si="20"/>
        <v>0</v>
      </c>
      <c r="G44" s="30"/>
      <c r="H44" s="120">
        <f t="shared" si="21"/>
        <v>0</v>
      </c>
      <c r="I44" s="44"/>
      <c r="J44" s="45"/>
      <c r="K44" s="120">
        <f t="shared" si="22"/>
        <v>0</v>
      </c>
      <c r="L44" s="31"/>
      <c r="M44" s="30"/>
      <c r="N44" s="120">
        <f t="shared" si="23"/>
        <v>0</v>
      </c>
      <c r="O44" s="44">
        <v>8</v>
      </c>
      <c r="P44" s="120">
        <f t="shared" si="24"/>
        <v>240</v>
      </c>
      <c r="Q44" s="30"/>
      <c r="R44" s="120">
        <f t="shared" si="25"/>
        <v>0</v>
      </c>
      <c r="S44" s="120">
        <f t="shared" si="26"/>
        <v>14.88</v>
      </c>
      <c r="T44" s="120">
        <f t="shared" si="16"/>
        <v>3.48</v>
      </c>
      <c r="U44" s="120">
        <f t="shared" si="17"/>
        <v>33.36</v>
      </c>
      <c r="V44" s="120">
        <f t="shared" si="17"/>
        <v>7.92</v>
      </c>
      <c r="W44" s="120">
        <f t="shared" si="17"/>
        <v>0.36</v>
      </c>
      <c r="X44" s="120">
        <f>+P44+R44+SUM(S44:W44)</f>
        <v>300</v>
      </c>
      <c r="Y44" s="44">
        <v>2</v>
      </c>
      <c r="Z44" s="120">
        <f t="shared" si="27"/>
        <v>100</v>
      </c>
      <c r="AA44" s="120">
        <f t="shared" si="28"/>
        <v>7</v>
      </c>
      <c r="AB44" s="45">
        <v>50</v>
      </c>
      <c r="AC44" s="31">
        <v>10</v>
      </c>
      <c r="AD44" s="31"/>
      <c r="AE44" s="120">
        <f t="shared" si="29"/>
        <v>167</v>
      </c>
      <c r="AF44" s="31"/>
      <c r="AG44" s="120">
        <f>+F44+H44+K44+N44+X44+AE44+AF44</f>
        <v>467</v>
      </c>
      <c r="AH44" s="102"/>
      <c r="AI44" s="31"/>
    </row>
    <row r="45" spans="1:35" x14ac:dyDescent="0.2">
      <c r="A45" s="21"/>
      <c r="B45" s="22" t="s">
        <v>203</v>
      </c>
      <c r="C45" s="22">
        <v>14</v>
      </c>
      <c r="D45" s="22"/>
      <c r="E45" s="119">
        <f t="shared" si="15"/>
        <v>0</v>
      </c>
      <c r="F45" s="120">
        <f t="shared" si="20"/>
        <v>0</v>
      </c>
      <c r="G45" s="30"/>
      <c r="H45" s="120">
        <f t="shared" si="21"/>
        <v>0</v>
      </c>
      <c r="I45" s="44"/>
      <c r="J45" s="45"/>
      <c r="K45" s="120">
        <f t="shared" si="22"/>
        <v>0</v>
      </c>
      <c r="L45" s="31"/>
      <c r="M45" s="30"/>
      <c r="N45" s="120">
        <f t="shared" si="23"/>
        <v>0</v>
      </c>
      <c r="O45" s="44"/>
      <c r="P45" s="120">
        <f t="shared" si="24"/>
        <v>0</v>
      </c>
      <c r="Q45" s="30"/>
      <c r="R45" s="120">
        <f t="shared" si="25"/>
        <v>0</v>
      </c>
      <c r="S45" s="120">
        <f t="shared" si="26"/>
        <v>0</v>
      </c>
      <c r="T45" s="120">
        <f t="shared" si="16"/>
        <v>0</v>
      </c>
      <c r="U45" s="120">
        <f t="shared" si="17"/>
        <v>0</v>
      </c>
      <c r="V45" s="120">
        <f t="shared" si="17"/>
        <v>0</v>
      </c>
      <c r="W45" s="120">
        <f t="shared" si="17"/>
        <v>0</v>
      </c>
      <c r="X45" s="120">
        <f>+P45+R45+SUM(S45:W45)</f>
        <v>0</v>
      </c>
      <c r="Y45" s="44"/>
      <c r="Z45" s="120">
        <f t="shared" si="27"/>
        <v>0</v>
      </c>
      <c r="AA45" s="120">
        <f t="shared" si="28"/>
        <v>0</v>
      </c>
      <c r="AB45" s="45"/>
      <c r="AC45" s="31"/>
      <c r="AD45" s="31"/>
      <c r="AE45" s="120">
        <f t="shared" si="29"/>
        <v>0</v>
      </c>
      <c r="AF45" s="31"/>
      <c r="AG45" s="120">
        <f>+F45+H45+K45+N45+X45+AE45+AF45</f>
        <v>0</v>
      </c>
      <c r="AH45" s="102"/>
      <c r="AI45" s="31"/>
    </row>
    <row r="46" spans="1:35" x14ac:dyDescent="0.2">
      <c r="A46" s="21"/>
      <c r="B46" s="22" t="s">
        <v>191</v>
      </c>
      <c r="C46" s="22">
        <v>14</v>
      </c>
      <c r="D46" s="22"/>
      <c r="E46" s="119">
        <f t="shared" si="15"/>
        <v>0</v>
      </c>
      <c r="F46" s="120">
        <f t="shared" si="20"/>
        <v>0</v>
      </c>
      <c r="G46" s="30"/>
      <c r="H46" s="120">
        <f t="shared" si="21"/>
        <v>0</v>
      </c>
      <c r="I46" s="44"/>
      <c r="J46" s="45"/>
      <c r="K46" s="120">
        <f t="shared" si="22"/>
        <v>0</v>
      </c>
      <c r="L46" s="31"/>
      <c r="M46" s="30"/>
      <c r="N46" s="120">
        <f t="shared" si="23"/>
        <v>0</v>
      </c>
      <c r="O46" s="44">
        <v>8</v>
      </c>
      <c r="P46" s="120">
        <f t="shared" si="24"/>
        <v>240</v>
      </c>
      <c r="Q46" s="30"/>
      <c r="R46" s="120">
        <f t="shared" si="25"/>
        <v>0</v>
      </c>
      <c r="S46" s="120">
        <f t="shared" si="26"/>
        <v>14.88</v>
      </c>
      <c r="T46" s="120">
        <f t="shared" si="16"/>
        <v>3.48</v>
      </c>
      <c r="U46" s="120">
        <f t="shared" si="17"/>
        <v>33.36</v>
      </c>
      <c r="V46" s="120">
        <f t="shared" si="17"/>
        <v>7.92</v>
      </c>
      <c r="W46" s="120">
        <f t="shared" si="17"/>
        <v>0.36</v>
      </c>
      <c r="X46" s="120">
        <f t="shared" si="18"/>
        <v>300</v>
      </c>
      <c r="Y46" s="44">
        <v>2</v>
      </c>
      <c r="Z46" s="120">
        <f t="shared" si="27"/>
        <v>100</v>
      </c>
      <c r="AA46" s="120">
        <f t="shared" si="28"/>
        <v>7</v>
      </c>
      <c r="AB46" s="45">
        <v>50</v>
      </c>
      <c r="AC46" s="31">
        <v>10</v>
      </c>
      <c r="AD46" s="31"/>
      <c r="AE46" s="120">
        <f t="shared" si="29"/>
        <v>167</v>
      </c>
      <c r="AF46" s="31"/>
      <c r="AG46" s="120">
        <f t="shared" si="19"/>
        <v>467</v>
      </c>
      <c r="AH46" s="102"/>
      <c r="AI46" s="31"/>
    </row>
    <row r="47" spans="1:35" x14ac:dyDescent="0.2">
      <c r="A47" s="21"/>
      <c r="B47" s="22" t="s">
        <v>205</v>
      </c>
      <c r="C47" s="22">
        <v>14</v>
      </c>
      <c r="D47" s="22"/>
      <c r="E47" s="119">
        <f t="shared" si="15"/>
        <v>0</v>
      </c>
      <c r="F47" s="120">
        <f t="shared" si="20"/>
        <v>0</v>
      </c>
      <c r="G47" s="30"/>
      <c r="H47" s="120">
        <f t="shared" si="21"/>
        <v>0</v>
      </c>
      <c r="I47" s="44"/>
      <c r="J47" s="45"/>
      <c r="K47" s="120">
        <f t="shared" si="22"/>
        <v>0</v>
      </c>
      <c r="L47" s="31"/>
      <c r="M47" s="30"/>
      <c r="N47" s="120">
        <f t="shared" si="23"/>
        <v>0</v>
      </c>
      <c r="O47" s="44">
        <v>8</v>
      </c>
      <c r="P47" s="120">
        <f t="shared" si="24"/>
        <v>240</v>
      </c>
      <c r="Q47" s="30"/>
      <c r="R47" s="120">
        <f t="shared" si="25"/>
        <v>0</v>
      </c>
      <c r="S47" s="120">
        <f t="shared" si="26"/>
        <v>14.88</v>
      </c>
      <c r="T47" s="120">
        <f t="shared" si="16"/>
        <v>3.48</v>
      </c>
      <c r="U47" s="120">
        <f t="shared" si="17"/>
        <v>33.36</v>
      </c>
      <c r="V47" s="120">
        <f t="shared" si="17"/>
        <v>7.92</v>
      </c>
      <c r="W47" s="120">
        <f t="shared" si="17"/>
        <v>0.36</v>
      </c>
      <c r="X47" s="120">
        <f t="shared" si="18"/>
        <v>300</v>
      </c>
      <c r="Y47" s="44">
        <v>2</v>
      </c>
      <c r="Z47" s="120">
        <f t="shared" si="27"/>
        <v>100</v>
      </c>
      <c r="AA47" s="120">
        <f t="shared" si="28"/>
        <v>7</v>
      </c>
      <c r="AB47" s="45">
        <v>50</v>
      </c>
      <c r="AC47" s="31">
        <v>10</v>
      </c>
      <c r="AD47" s="31"/>
      <c r="AE47" s="120">
        <f t="shared" si="29"/>
        <v>167</v>
      </c>
      <c r="AF47" s="31"/>
      <c r="AG47" s="120">
        <f t="shared" si="19"/>
        <v>467</v>
      </c>
      <c r="AH47" s="102"/>
      <c r="AI47" s="31"/>
    </row>
    <row r="48" spans="1:35" x14ac:dyDescent="0.2">
      <c r="A48" s="21"/>
      <c r="B48" s="22" t="s">
        <v>208</v>
      </c>
      <c r="C48" s="22">
        <v>14</v>
      </c>
      <c r="D48" s="22">
        <v>1</v>
      </c>
      <c r="E48" s="119">
        <f t="shared" si="15"/>
        <v>14</v>
      </c>
      <c r="F48" s="120">
        <f t="shared" si="20"/>
        <v>140</v>
      </c>
      <c r="G48" s="30"/>
      <c r="H48" s="120">
        <f t="shared" si="21"/>
        <v>0</v>
      </c>
      <c r="I48" s="44"/>
      <c r="J48" s="45"/>
      <c r="K48" s="120">
        <f t="shared" si="22"/>
        <v>0</v>
      </c>
      <c r="L48" s="31"/>
      <c r="M48" s="30"/>
      <c r="N48" s="120">
        <f t="shared" si="23"/>
        <v>0</v>
      </c>
      <c r="O48" s="44"/>
      <c r="P48" s="120">
        <f t="shared" si="24"/>
        <v>0</v>
      </c>
      <c r="Q48" s="30"/>
      <c r="R48" s="120">
        <f t="shared" si="25"/>
        <v>0</v>
      </c>
      <c r="S48" s="120">
        <f t="shared" si="26"/>
        <v>0</v>
      </c>
      <c r="T48" s="120">
        <f t="shared" si="16"/>
        <v>0</v>
      </c>
      <c r="U48" s="120">
        <f t="shared" si="17"/>
        <v>0</v>
      </c>
      <c r="V48" s="120">
        <f t="shared" si="17"/>
        <v>0</v>
      </c>
      <c r="W48" s="120">
        <f t="shared" si="17"/>
        <v>0</v>
      </c>
      <c r="X48" s="120">
        <f t="shared" si="18"/>
        <v>0</v>
      </c>
      <c r="Y48" s="44"/>
      <c r="Z48" s="120">
        <f t="shared" si="27"/>
        <v>0</v>
      </c>
      <c r="AA48" s="120">
        <f t="shared" si="28"/>
        <v>0</v>
      </c>
      <c r="AB48" s="45"/>
      <c r="AC48" s="31"/>
      <c r="AD48" s="31"/>
      <c r="AE48" s="120">
        <f t="shared" si="29"/>
        <v>0</v>
      </c>
      <c r="AF48" s="31"/>
      <c r="AG48" s="120">
        <f t="shared" si="19"/>
        <v>140</v>
      </c>
      <c r="AH48" s="102"/>
      <c r="AI48" s="31"/>
    </row>
    <row r="49" spans="1:35" x14ac:dyDescent="0.2">
      <c r="A49" s="21"/>
      <c r="B49" s="22" t="s">
        <v>181</v>
      </c>
      <c r="C49" s="22">
        <v>14</v>
      </c>
      <c r="D49" s="22"/>
      <c r="E49" s="119">
        <f t="shared" si="15"/>
        <v>0</v>
      </c>
      <c r="F49" s="120">
        <f t="shared" si="20"/>
        <v>0</v>
      </c>
      <c r="G49" s="30"/>
      <c r="H49" s="120">
        <f t="shared" si="21"/>
        <v>0</v>
      </c>
      <c r="I49" s="44"/>
      <c r="J49" s="45"/>
      <c r="K49" s="120">
        <f t="shared" si="22"/>
        <v>0</v>
      </c>
      <c r="L49" s="31"/>
      <c r="M49" s="30"/>
      <c r="N49" s="120">
        <f t="shared" si="23"/>
        <v>0</v>
      </c>
      <c r="O49" s="44"/>
      <c r="P49" s="120">
        <f t="shared" si="24"/>
        <v>0</v>
      </c>
      <c r="Q49" s="30"/>
      <c r="R49" s="120">
        <f t="shared" si="25"/>
        <v>0</v>
      </c>
      <c r="S49" s="120">
        <f t="shared" si="26"/>
        <v>0</v>
      </c>
      <c r="T49" s="120">
        <f t="shared" si="16"/>
        <v>0</v>
      </c>
      <c r="U49" s="120">
        <f t="shared" si="17"/>
        <v>0</v>
      </c>
      <c r="V49" s="120">
        <f t="shared" si="17"/>
        <v>0</v>
      </c>
      <c r="W49" s="120">
        <f t="shared" si="17"/>
        <v>0</v>
      </c>
      <c r="X49" s="120">
        <f t="shared" si="18"/>
        <v>0</v>
      </c>
      <c r="Y49" s="44"/>
      <c r="Z49" s="120">
        <f t="shared" si="27"/>
        <v>0</v>
      </c>
      <c r="AA49" s="120">
        <f t="shared" si="28"/>
        <v>0</v>
      </c>
      <c r="AB49" s="45"/>
      <c r="AC49" s="31"/>
      <c r="AD49" s="31"/>
      <c r="AE49" s="120">
        <f t="shared" si="29"/>
        <v>0</v>
      </c>
      <c r="AF49" s="31"/>
      <c r="AG49" s="120">
        <f t="shared" si="19"/>
        <v>0</v>
      </c>
      <c r="AH49" s="102"/>
      <c r="AI49" s="31"/>
    </row>
    <row r="50" spans="1:35" x14ac:dyDescent="0.2">
      <c r="A50" s="21"/>
      <c r="B50" s="22" t="s">
        <v>206</v>
      </c>
      <c r="C50" s="22">
        <v>14</v>
      </c>
      <c r="D50" s="22"/>
      <c r="E50" s="119">
        <f>+C50*D50</f>
        <v>0</v>
      </c>
      <c r="F50" s="120">
        <f t="shared" si="20"/>
        <v>0</v>
      </c>
      <c r="G50" s="30"/>
      <c r="H50" s="120">
        <f t="shared" si="21"/>
        <v>0</v>
      </c>
      <c r="I50" s="44"/>
      <c r="J50" s="45"/>
      <c r="K50" s="120">
        <f>ROUND((I50*$I$37)+(J50*$J$37),2)</f>
        <v>0</v>
      </c>
      <c r="L50" s="31"/>
      <c r="M50" s="30"/>
      <c r="N50" s="120">
        <f>ROUND(L50+(M50*$M$37),2)</f>
        <v>0</v>
      </c>
      <c r="O50" s="44">
        <v>8</v>
      </c>
      <c r="P50" s="120">
        <f t="shared" si="24"/>
        <v>240</v>
      </c>
      <c r="Q50" s="30"/>
      <c r="R50" s="120">
        <f t="shared" si="25"/>
        <v>0</v>
      </c>
      <c r="S50" s="120">
        <f t="shared" si="26"/>
        <v>14.88</v>
      </c>
      <c r="T50" s="120">
        <f t="shared" si="16"/>
        <v>3.48</v>
      </c>
      <c r="U50" s="120">
        <f t="shared" si="17"/>
        <v>33.36</v>
      </c>
      <c r="V50" s="120">
        <f t="shared" si="17"/>
        <v>7.92</v>
      </c>
      <c r="W50" s="120">
        <f t="shared" si="17"/>
        <v>0.36</v>
      </c>
      <c r="X50" s="120">
        <f>+P50+R50+SUM(S50:W50)</f>
        <v>300</v>
      </c>
      <c r="Y50" s="44">
        <v>2</v>
      </c>
      <c r="Z50" s="120">
        <f t="shared" si="27"/>
        <v>100</v>
      </c>
      <c r="AA50" s="120">
        <f t="shared" si="28"/>
        <v>7</v>
      </c>
      <c r="AB50" s="45">
        <v>50</v>
      </c>
      <c r="AC50" s="31">
        <v>10</v>
      </c>
      <c r="AD50" s="31"/>
      <c r="AE50" s="120">
        <f t="shared" si="29"/>
        <v>167</v>
      </c>
      <c r="AF50" s="31"/>
      <c r="AG50" s="120">
        <f>+F50+H50+K50+N50+X50+AE50+AF50</f>
        <v>467</v>
      </c>
      <c r="AH50" s="102"/>
      <c r="AI50" s="31"/>
    </row>
    <row r="51" spans="1:35" x14ac:dyDescent="0.2">
      <c r="A51" s="21"/>
      <c r="B51" s="22" t="s">
        <v>179</v>
      </c>
      <c r="C51" s="22">
        <v>14</v>
      </c>
      <c r="D51" s="22">
        <v>1</v>
      </c>
      <c r="E51" s="119">
        <f>+C51*D51</f>
        <v>14</v>
      </c>
      <c r="F51" s="120">
        <f t="shared" si="20"/>
        <v>140</v>
      </c>
      <c r="G51" s="30"/>
      <c r="H51" s="120">
        <f t="shared" si="21"/>
        <v>0</v>
      </c>
      <c r="I51" s="44"/>
      <c r="J51" s="45"/>
      <c r="K51" s="120">
        <f>ROUND((I51*$I$37)+(J51*$J$37),2)</f>
        <v>0</v>
      </c>
      <c r="L51" s="31"/>
      <c r="M51" s="30"/>
      <c r="N51" s="120">
        <f>ROUND(L51+(M51*$M$37),2)</f>
        <v>0</v>
      </c>
      <c r="O51" s="44"/>
      <c r="P51" s="120">
        <f t="shared" si="24"/>
        <v>0</v>
      </c>
      <c r="Q51" s="30"/>
      <c r="R51" s="120">
        <f t="shared" si="25"/>
        <v>0</v>
      </c>
      <c r="S51" s="120">
        <f>ROUND(($P51+$R51+($J$37*$J51))*$S$37,2)</f>
        <v>0</v>
      </c>
      <c r="T51" s="120">
        <f t="shared" si="16"/>
        <v>0</v>
      </c>
      <c r="U51" s="120">
        <f>ROUND(($P51+$R51+($J$1*$J51))*U$37,2)</f>
        <v>0</v>
      </c>
      <c r="V51" s="120">
        <f>ROUND(($P51+$R51+($J$1*$J51))*V$37,2)</f>
        <v>0</v>
      </c>
      <c r="W51" s="120">
        <f>ROUND(($P51+$R51+($J$1*$J51))*W$37,2)</f>
        <v>0</v>
      </c>
      <c r="X51" s="120">
        <f>+P51+R51+SUM(S51:W51)</f>
        <v>0</v>
      </c>
      <c r="Y51" s="44"/>
      <c r="Z51" s="120">
        <f t="shared" si="27"/>
        <v>0</v>
      </c>
      <c r="AA51" s="120">
        <f t="shared" si="28"/>
        <v>0</v>
      </c>
      <c r="AB51" s="45"/>
      <c r="AC51" s="31"/>
      <c r="AD51" s="31"/>
      <c r="AE51" s="120">
        <f t="shared" si="29"/>
        <v>0</v>
      </c>
      <c r="AF51" s="31"/>
      <c r="AG51" s="120">
        <f>+F51+H51+K51+N51+X51+AE51+AF51</f>
        <v>140</v>
      </c>
      <c r="AH51" s="102"/>
      <c r="AI51" s="31"/>
    </row>
    <row r="52" spans="1:35" x14ac:dyDescent="0.2">
      <c r="A52" s="21"/>
      <c r="B52" s="22" t="s">
        <v>207</v>
      </c>
      <c r="C52" s="22">
        <v>14</v>
      </c>
      <c r="D52" s="22">
        <v>1</v>
      </c>
      <c r="E52" s="119">
        <f t="shared" si="15"/>
        <v>14</v>
      </c>
      <c r="F52" s="120">
        <f t="shared" si="20"/>
        <v>140</v>
      </c>
      <c r="G52" s="30"/>
      <c r="H52" s="120">
        <f t="shared" si="21"/>
        <v>0</v>
      </c>
      <c r="I52" s="30"/>
      <c r="J52" s="31"/>
      <c r="K52" s="120">
        <f t="shared" si="22"/>
        <v>0</v>
      </c>
      <c r="L52" s="31"/>
      <c r="M52" s="30"/>
      <c r="N52" s="120">
        <f t="shared" si="23"/>
        <v>0</v>
      </c>
      <c r="O52" s="44"/>
      <c r="P52" s="120">
        <f t="shared" si="24"/>
        <v>0</v>
      </c>
      <c r="Q52" s="30"/>
      <c r="R52" s="120">
        <f t="shared" si="25"/>
        <v>0</v>
      </c>
      <c r="S52" s="120">
        <f t="shared" si="26"/>
        <v>0</v>
      </c>
      <c r="T52" s="120">
        <f t="shared" si="16"/>
        <v>0</v>
      </c>
      <c r="U52" s="120">
        <f t="shared" si="17"/>
        <v>0</v>
      </c>
      <c r="V52" s="120">
        <f t="shared" si="17"/>
        <v>0</v>
      </c>
      <c r="W52" s="120">
        <f t="shared" si="17"/>
        <v>0</v>
      </c>
      <c r="X52" s="120">
        <f t="shared" si="18"/>
        <v>0</v>
      </c>
      <c r="Y52" s="30"/>
      <c r="Z52" s="120">
        <f t="shared" si="27"/>
        <v>0</v>
      </c>
      <c r="AA52" s="120">
        <f t="shared" si="28"/>
        <v>0</v>
      </c>
      <c r="AB52" s="31"/>
      <c r="AC52" s="31"/>
      <c r="AD52" s="31"/>
      <c r="AE52" s="120">
        <f t="shared" si="29"/>
        <v>0</v>
      </c>
      <c r="AF52" s="31"/>
      <c r="AG52" s="120">
        <f t="shared" si="19"/>
        <v>140</v>
      </c>
      <c r="AH52" s="102"/>
      <c r="AI52" s="31"/>
    </row>
    <row r="53" spans="1:35" x14ac:dyDescent="0.2">
      <c r="A53" s="21"/>
      <c r="B53" s="22" t="s">
        <v>180</v>
      </c>
      <c r="C53" s="22">
        <v>14</v>
      </c>
      <c r="D53" s="22"/>
      <c r="E53" s="119">
        <f t="shared" si="15"/>
        <v>0</v>
      </c>
      <c r="F53" s="120">
        <f t="shared" si="20"/>
        <v>0</v>
      </c>
      <c r="G53" s="30"/>
      <c r="H53" s="120">
        <f t="shared" si="21"/>
        <v>0</v>
      </c>
      <c r="I53" s="30"/>
      <c r="J53" s="31"/>
      <c r="K53" s="120">
        <f t="shared" si="22"/>
        <v>0</v>
      </c>
      <c r="L53" s="31"/>
      <c r="M53" s="30"/>
      <c r="N53" s="120">
        <f t="shared" si="23"/>
        <v>0</v>
      </c>
      <c r="O53" s="30">
        <v>8</v>
      </c>
      <c r="P53" s="120">
        <f t="shared" si="24"/>
        <v>240</v>
      </c>
      <c r="Q53" s="30"/>
      <c r="R53" s="120">
        <f t="shared" si="25"/>
        <v>0</v>
      </c>
      <c r="S53" s="120">
        <f t="shared" si="26"/>
        <v>14.88</v>
      </c>
      <c r="T53" s="120">
        <f t="shared" si="16"/>
        <v>3.48</v>
      </c>
      <c r="U53" s="120">
        <f t="shared" si="17"/>
        <v>33.36</v>
      </c>
      <c r="V53" s="120">
        <f t="shared" si="17"/>
        <v>7.92</v>
      </c>
      <c r="W53" s="120">
        <f t="shared" si="17"/>
        <v>0.36</v>
      </c>
      <c r="X53" s="120">
        <f t="shared" si="18"/>
        <v>300</v>
      </c>
      <c r="Y53" s="30">
        <v>2</v>
      </c>
      <c r="Z53" s="120">
        <f t="shared" si="27"/>
        <v>100</v>
      </c>
      <c r="AA53" s="120">
        <f t="shared" si="28"/>
        <v>7</v>
      </c>
      <c r="AB53" s="31">
        <v>50</v>
      </c>
      <c r="AC53" s="31">
        <v>10</v>
      </c>
      <c r="AD53" s="31"/>
      <c r="AE53" s="120">
        <f t="shared" si="29"/>
        <v>167</v>
      </c>
      <c r="AF53" s="31"/>
      <c r="AG53" s="120">
        <f t="shared" si="19"/>
        <v>467</v>
      </c>
      <c r="AH53" s="102"/>
      <c r="AI53" s="31"/>
    </row>
    <row r="54" spans="1:35" x14ac:dyDescent="0.2">
      <c r="A54" s="21"/>
      <c r="B54" s="22" t="s">
        <v>195</v>
      </c>
      <c r="C54" s="22">
        <v>14</v>
      </c>
      <c r="D54" s="22"/>
      <c r="E54" s="119">
        <f t="shared" si="15"/>
        <v>0</v>
      </c>
      <c r="F54" s="120">
        <f t="shared" si="20"/>
        <v>0</v>
      </c>
      <c r="G54" s="30"/>
      <c r="H54" s="120">
        <f t="shared" si="21"/>
        <v>0</v>
      </c>
      <c r="I54" s="30"/>
      <c r="J54" s="31"/>
      <c r="K54" s="120">
        <f t="shared" si="22"/>
        <v>0</v>
      </c>
      <c r="L54" s="31"/>
      <c r="M54" s="30"/>
      <c r="N54" s="120">
        <f t="shared" si="23"/>
        <v>0</v>
      </c>
      <c r="O54" s="30">
        <v>8</v>
      </c>
      <c r="P54" s="120">
        <f t="shared" si="24"/>
        <v>240</v>
      </c>
      <c r="Q54" s="30"/>
      <c r="R54" s="120">
        <f t="shared" si="25"/>
        <v>0</v>
      </c>
      <c r="S54" s="120">
        <f t="shared" si="26"/>
        <v>14.88</v>
      </c>
      <c r="T54" s="120">
        <f t="shared" si="16"/>
        <v>3.48</v>
      </c>
      <c r="U54" s="120">
        <f t="shared" si="17"/>
        <v>33.36</v>
      </c>
      <c r="V54" s="120">
        <f t="shared" si="17"/>
        <v>7.92</v>
      </c>
      <c r="W54" s="120">
        <f t="shared" si="17"/>
        <v>0.36</v>
      </c>
      <c r="X54" s="120">
        <f t="shared" si="18"/>
        <v>300</v>
      </c>
      <c r="Y54" s="30">
        <v>2</v>
      </c>
      <c r="Z54" s="120">
        <f t="shared" si="27"/>
        <v>100</v>
      </c>
      <c r="AA54" s="120">
        <f t="shared" si="28"/>
        <v>7</v>
      </c>
      <c r="AB54" s="31">
        <v>50</v>
      </c>
      <c r="AC54" s="31">
        <v>10</v>
      </c>
      <c r="AD54" s="31"/>
      <c r="AE54" s="120">
        <f t="shared" si="29"/>
        <v>167</v>
      </c>
      <c r="AF54" s="31"/>
      <c r="AG54" s="120">
        <f t="shared" si="19"/>
        <v>467</v>
      </c>
      <c r="AH54" s="102"/>
      <c r="AI54" s="31"/>
    </row>
    <row r="55" spans="1:35" x14ac:dyDescent="0.2">
      <c r="A55" s="21"/>
      <c r="B55" s="22" t="s">
        <v>170</v>
      </c>
      <c r="C55" s="22">
        <v>14</v>
      </c>
      <c r="D55" s="22"/>
      <c r="E55" s="119">
        <f t="shared" si="15"/>
        <v>0</v>
      </c>
      <c r="F55" s="120">
        <f t="shared" si="20"/>
        <v>0</v>
      </c>
      <c r="G55" s="30"/>
      <c r="H55" s="120">
        <f t="shared" si="21"/>
        <v>0</v>
      </c>
      <c r="I55" s="30"/>
      <c r="J55" s="31"/>
      <c r="K55" s="120">
        <f t="shared" si="22"/>
        <v>0</v>
      </c>
      <c r="L55" s="31"/>
      <c r="M55" s="30"/>
      <c r="N55" s="120">
        <f t="shared" si="23"/>
        <v>0</v>
      </c>
      <c r="O55" s="30">
        <v>8</v>
      </c>
      <c r="P55" s="120">
        <f t="shared" si="24"/>
        <v>240</v>
      </c>
      <c r="Q55" s="30"/>
      <c r="R55" s="120">
        <f t="shared" si="25"/>
        <v>0</v>
      </c>
      <c r="S55" s="120">
        <f t="shared" si="26"/>
        <v>14.88</v>
      </c>
      <c r="T55" s="120">
        <f t="shared" si="16"/>
        <v>3.48</v>
      </c>
      <c r="U55" s="120">
        <f t="shared" si="17"/>
        <v>33.36</v>
      </c>
      <c r="V55" s="120">
        <f t="shared" si="17"/>
        <v>7.92</v>
      </c>
      <c r="W55" s="120">
        <f t="shared" si="17"/>
        <v>0.36</v>
      </c>
      <c r="X55" s="120">
        <f t="shared" si="18"/>
        <v>300</v>
      </c>
      <c r="Y55" s="30">
        <v>2</v>
      </c>
      <c r="Z55" s="120">
        <f t="shared" si="27"/>
        <v>100</v>
      </c>
      <c r="AA55" s="120">
        <f t="shared" si="28"/>
        <v>7</v>
      </c>
      <c r="AB55" s="31">
        <v>50</v>
      </c>
      <c r="AC55" s="31">
        <v>10</v>
      </c>
      <c r="AD55" s="31"/>
      <c r="AE55" s="120">
        <f t="shared" si="29"/>
        <v>167</v>
      </c>
      <c r="AF55" s="31"/>
      <c r="AG55" s="120">
        <f t="shared" si="19"/>
        <v>467</v>
      </c>
      <c r="AH55" s="102"/>
      <c r="AI55" s="31"/>
    </row>
    <row r="56" spans="1:35" x14ac:dyDescent="0.2">
      <c r="A56" s="21"/>
      <c r="B56" s="22" t="s">
        <v>196</v>
      </c>
      <c r="C56" s="22">
        <v>14</v>
      </c>
      <c r="D56" s="22">
        <v>1</v>
      </c>
      <c r="E56" s="119">
        <f t="shared" si="15"/>
        <v>14</v>
      </c>
      <c r="F56" s="120">
        <f t="shared" si="20"/>
        <v>140</v>
      </c>
      <c r="G56" s="30"/>
      <c r="H56" s="120">
        <f t="shared" si="21"/>
        <v>0</v>
      </c>
      <c r="I56" s="30"/>
      <c r="J56" s="31"/>
      <c r="K56" s="120">
        <f t="shared" si="22"/>
        <v>0</v>
      </c>
      <c r="L56" s="31"/>
      <c r="M56" s="30"/>
      <c r="N56" s="120">
        <f t="shared" si="23"/>
        <v>0</v>
      </c>
      <c r="O56" s="30"/>
      <c r="P56" s="120">
        <f t="shared" si="24"/>
        <v>0</v>
      </c>
      <c r="Q56" s="30"/>
      <c r="R56" s="120">
        <f t="shared" si="25"/>
        <v>0</v>
      </c>
      <c r="S56" s="120">
        <f t="shared" si="26"/>
        <v>0</v>
      </c>
      <c r="T56" s="120">
        <f t="shared" si="16"/>
        <v>0</v>
      </c>
      <c r="U56" s="120">
        <f t="shared" ref="U56:W59" si="30">ROUND(($P56+$R56+($J$1*$J56))*U$37,2)</f>
        <v>0</v>
      </c>
      <c r="V56" s="120">
        <f t="shared" si="30"/>
        <v>0</v>
      </c>
      <c r="W56" s="120">
        <f t="shared" si="30"/>
        <v>0</v>
      </c>
      <c r="X56" s="120">
        <f t="shared" si="18"/>
        <v>0</v>
      </c>
      <c r="Y56" s="30"/>
      <c r="Z56" s="120">
        <f t="shared" si="27"/>
        <v>0</v>
      </c>
      <c r="AA56" s="120">
        <f t="shared" si="28"/>
        <v>0</v>
      </c>
      <c r="AB56" s="31"/>
      <c r="AC56" s="31"/>
      <c r="AD56" s="31"/>
      <c r="AE56" s="120">
        <f t="shared" si="29"/>
        <v>0</v>
      </c>
      <c r="AF56" s="31"/>
      <c r="AG56" s="120">
        <f t="shared" si="19"/>
        <v>140</v>
      </c>
      <c r="AH56" s="102"/>
      <c r="AI56" s="31"/>
    </row>
    <row r="57" spans="1:35" x14ac:dyDescent="0.2">
      <c r="A57" s="21"/>
      <c r="B57" s="22" t="s">
        <v>209</v>
      </c>
      <c r="C57" s="22">
        <v>14</v>
      </c>
      <c r="D57" s="22">
        <v>7</v>
      </c>
      <c r="E57" s="119">
        <f t="shared" si="15"/>
        <v>98</v>
      </c>
      <c r="F57" s="120">
        <f t="shared" si="20"/>
        <v>980</v>
      </c>
      <c r="G57" s="30"/>
      <c r="H57" s="120">
        <f t="shared" si="21"/>
        <v>0</v>
      </c>
      <c r="I57" s="30">
        <v>600</v>
      </c>
      <c r="J57" s="31">
        <v>36</v>
      </c>
      <c r="K57" s="120">
        <f t="shared" si="22"/>
        <v>1512</v>
      </c>
      <c r="L57" s="31"/>
      <c r="M57" s="30"/>
      <c r="N57" s="120">
        <f t="shared" si="23"/>
        <v>0</v>
      </c>
      <c r="O57" s="30"/>
      <c r="P57" s="120">
        <f t="shared" si="24"/>
        <v>0</v>
      </c>
      <c r="Q57" s="30"/>
      <c r="R57" s="120">
        <f t="shared" si="25"/>
        <v>0</v>
      </c>
      <c r="S57" s="120">
        <f t="shared" si="26"/>
        <v>49.1</v>
      </c>
      <c r="T57" s="120">
        <f t="shared" si="16"/>
        <v>11.48</v>
      </c>
      <c r="U57" s="120">
        <f t="shared" si="30"/>
        <v>110.09</v>
      </c>
      <c r="V57" s="120">
        <f t="shared" si="30"/>
        <v>26.14</v>
      </c>
      <c r="W57" s="120">
        <f t="shared" si="30"/>
        <v>1.19</v>
      </c>
      <c r="X57" s="120">
        <f t="shared" si="18"/>
        <v>198</v>
      </c>
      <c r="Y57" s="30"/>
      <c r="Z57" s="120">
        <f t="shared" si="27"/>
        <v>0</v>
      </c>
      <c r="AA57" s="120">
        <f t="shared" si="28"/>
        <v>0</v>
      </c>
      <c r="AB57" s="31"/>
      <c r="AC57" s="31"/>
      <c r="AD57" s="31"/>
      <c r="AE57" s="120">
        <f t="shared" si="29"/>
        <v>0</v>
      </c>
      <c r="AF57" s="31"/>
      <c r="AG57" s="120">
        <f t="shared" si="19"/>
        <v>2690</v>
      </c>
      <c r="AH57" s="102"/>
      <c r="AI57" s="31"/>
    </row>
    <row r="58" spans="1:35" x14ac:dyDescent="0.2">
      <c r="A58" s="21"/>
      <c r="B58" s="22" t="s">
        <v>190</v>
      </c>
      <c r="C58" s="22">
        <v>14</v>
      </c>
      <c r="D58" s="22"/>
      <c r="E58" s="119">
        <f t="shared" si="15"/>
        <v>0</v>
      </c>
      <c r="F58" s="120">
        <f t="shared" si="20"/>
        <v>0</v>
      </c>
      <c r="G58" s="30"/>
      <c r="H58" s="120">
        <f t="shared" si="21"/>
        <v>0</v>
      </c>
      <c r="I58" s="30">
        <v>240</v>
      </c>
      <c r="J58" s="31">
        <v>12</v>
      </c>
      <c r="K58" s="120">
        <f t="shared" si="22"/>
        <v>552</v>
      </c>
      <c r="L58" s="31"/>
      <c r="M58" s="30"/>
      <c r="N58" s="120">
        <f t="shared" si="23"/>
        <v>0</v>
      </c>
      <c r="O58" s="30"/>
      <c r="P58" s="120">
        <f t="shared" si="24"/>
        <v>0</v>
      </c>
      <c r="Q58" s="30"/>
      <c r="R58" s="120">
        <f t="shared" si="25"/>
        <v>0</v>
      </c>
      <c r="S58" s="120">
        <f t="shared" si="26"/>
        <v>16.37</v>
      </c>
      <c r="T58" s="120">
        <f t="shared" si="16"/>
        <v>3.83</v>
      </c>
      <c r="U58" s="120">
        <f t="shared" si="30"/>
        <v>36.700000000000003</v>
      </c>
      <c r="V58" s="120">
        <f t="shared" si="30"/>
        <v>8.7100000000000009</v>
      </c>
      <c r="W58" s="120">
        <f t="shared" si="30"/>
        <v>0.4</v>
      </c>
      <c r="X58" s="120">
        <f t="shared" si="18"/>
        <v>66.010000000000019</v>
      </c>
      <c r="Y58" s="30"/>
      <c r="Z58" s="120">
        <f t="shared" si="27"/>
        <v>0</v>
      </c>
      <c r="AA58" s="120">
        <f t="shared" si="28"/>
        <v>0</v>
      </c>
      <c r="AB58" s="31"/>
      <c r="AC58" s="31"/>
      <c r="AD58" s="31"/>
      <c r="AE58" s="120">
        <f t="shared" si="29"/>
        <v>0</v>
      </c>
      <c r="AF58" s="31"/>
      <c r="AG58" s="120">
        <f t="shared" si="19"/>
        <v>618.01</v>
      </c>
      <c r="AH58" s="102"/>
      <c r="AI58" s="31"/>
    </row>
    <row r="59" spans="1:35" x14ac:dyDescent="0.2">
      <c r="A59" s="21"/>
      <c r="B59" s="22"/>
      <c r="C59" s="22"/>
      <c r="D59" s="22"/>
      <c r="E59" s="119">
        <f t="shared" si="15"/>
        <v>0</v>
      </c>
      <c r="F59" s="120">
        <f t="shared" si="20"/>
        <v>0</v>
      </c>
      <c r="G59" s="30"/>
      <c r="H59" s="120">
        <f t="shared" si="21"/>
        <v>0</v>
      </c>
      <c r="I59" s="30"/>
      <c r="J59" s="31"/>
      <c r="K59" s="120">
        <f t="shared" si="22"/>
        <v>0</v>
      </c>
      <c r="L59" s="31"/>
      <c r="M59" s="30"/>
      <c r="N59" s="120">
        <f t="shared" si="23"/>
        <v>0</v>
      </c>
      <c r="O59" s="30"/>
      <c r="P59" s="120">
        <f t="shared" si="24"/>
        <v>0</v>
      </c>
      <c r="Q59" s="30"/>
      <c r="R59" s="120">
        <f t="shared" si="25"/>
        <v>0</v>
      </c>
      <c r="S59" s="120">
        <f t="shared" si="26"/>
        <v>0</v>
      </c>
      <c r="T59" s="120">
        <f t="shared" si="16"/>
        <v>0</v>
      </c>
      <c r="U59" s="120">
        <f t="shared" si="30"/>
        <v>0</v>
      </c>
      <c r="V59" s="120">
        <f t="shared" si="30"/>
        <v>0</v>
      </c>
      <c r="W59" s="120">
        <f t="shared" si="30"/>
        <v>0</v>
      </c>
      <c r="X59" s="120">
        <f t="shared" si="18"/>
        <v>0</v>
      </c>
      <c r="Y59" s="30"/>
      <c r="Z59" s="120">
        <f t="shared" si="27"/>
        <v>0</v>
      </c>
      <c r="AA59" s="120">
        <f t="shared" si="28"/>
        <v>0</v>
      </c>
      <c r="AB59" s="31"/>
      <c r="AC59" s="31"/>
      <c r="AD59" s="31"/>
      <c r="AE59" s="120">
        <f t="shared" si="29"/>
        <v>0</v>
      </c>
      <c r="AF59" s="31"/>
      <c r="AG59" s="120">
        <f t="shared" si="19"/>
        <v>0</v>
      </c>
      <c r="AH59" s="102"/>
      <c r="AI59" s="31"/>
    </row>
    <row r="60" spans="1:35" x14ac:dyDescent="0.2">
      <c r="F60" s="103">
        <f>SUM(F40:F59)</f>
        <v>1680</v>
      </c>
      <c r="H60" s="103">
        <f>SUM(H40:H59)</f>
        <v>0</v>
      </c>
      <c r="K60" s="103">
        <f>SUM(K40:K59)</f>
        <v>2064</v>
      </c>
      <c r="L60" s="104"/>
      <c r="N60" s="103">
        <f>SUM(N40:N59)</f>
        <v>0</v>
      </c>
      <c r="P60" s="103">
        <f>SUM(P40:P59)</f>
        <v>1920</v>
      </c>
      <c r="R60" s="103">
        <f t="shared" ref="R60:W60" si="31">SUM(R40:R59)</f>
        <v>0</v>
      </c>
      <c r="S60" s="103">
        <f t="shared" si="31"/>
        <v>184.51</v>
      </c>
      <c r="T60" s="103">
        <f t="shared" si="31"/>
        <v>43.15</v>
      </c>
      <c r="U60" s="103">
        <f t="shared" si="31"/>
        <v>413.67</v>
      </c>
      <c r="V60" s="103">
        <f t="shared" si="31"/>
        <v>98.210000000000008</v>
      </c>
      <c r="W60" s="103">
        <f t="shared" si="31"/>
        <v>4.47</v>
      </c>
      <c r="AE60" s="103">
        <f>SUM(AE40:AE59)</f>
        <v>1336</v>
      </c>
      <c r="AF60" s="103">
        <f>SUM(AF40:AF59)</f>
        <v>0</v>
      </c>
      <c r="AG60" s="121">
        <f>SUM(AG40:AG59)</f>
        <v>7744.01</v>
      </c>
      <c r="AH60" s="102"/>
      <c r="AI60" s="120">
        <f>SUM(AI40:AI59)</f>
        <v>0</v>
      </c>
    </row>
    <row r="61" spans="1:35" ht="5.0999999999999996" customHeight="1" x14ac:dyDescent="0.2"/>
    <row r="62" spans="1:35" x14ac:dyDescent="0.2">
      <c r="A62" s="26"/>
      <c r="B62" s="92" t="s">
        <v>37</v>
      </c>
      <c r="C62" s="26"/>
      <c r="D62" s="26"/>
      <c r="E62" s="26"/>
      <c r="F62" s="58">
        <f>+F1</f>
        <v>10</v>
      </c>
      <c r="G62" s="59"/>
      <c r="H62" s="58">
        <f>+H1</f>
        <v>90</v>
      </c>
      <c r="I62" s="58">
        <f>+I1</f>
        <v>1.2</v>
      </c>
      <c r="J62" s="58">
        <f>+J1</f>
        <v>22</v>
      </c>
      <c r="K62" s="59"/>
      <c r="L62" s="59" t="s">
        <v>7</v>
      </c>
      <c r="M62" s="58">
        <f>+M1</f>
        <v>0.45</v>
      </c>
      <c r="N62" s="59"/>
      <c r="O62" s="25">
        <f>+O1</f>
        <v>30</v>
      </c>
      <c r="P62" s="26"/>
      <c r="Q62" s="28">
        <f>+Q1</f>
        <v>50</v>
      </c>
      <c r="R62" s="26"/>
      <c r="S62" s="38">
        <f>+S1</f>
        <v>6.2E-2</v>
      </c>
      <c r="T62" s="38">
        <f>+T1</f>
        <v>1.4500000000000001E-2</v>
      </c>
      <c r="U62" s="38">
        <f>+U1</f>
        <v>0.13900000000000001</v>
      </c>
      <c r="V62" s="38">
        <f>+V1</f>
        <v>3.3000000000000002E-2</v>
      </c>
      <c r="W62" s="38">
        <f>+W1</f>
        <v>1.5E-3</v>
      </c>
      <c r="X62" s="26"/>
      <c r="Y62" s="25">
        <f>+Y37</f>
        <v>50</v>
      </c>
      <c r="Z62" s="63"/>
      <c r="AA62" s="38">
        <f>+AA1</f>
        <v>7.0000000000000007E-2</v>
      </c>
      <c r="AB62" s="117" t="s">
        <v>148</v>
      </c>
      <c r="AC62" s="118">
        <v>10</v>
      </c>
      <c r="AD62" s="118">
        <v>10</v>
      </c>
      <c r="AE62" s="26"/>
      <c r="AF62" s="26"/>
      <c r="AG62" s="26"/>
      <c r="AH62" s="94"/>
      <c r="AI62" s="26" t="s">
        <v>7</v>
      </c>
    </row>
    <row r="63" spans="1:35" x14ac:dyDescent="0.2">
      <c r="A63" s="66"/>
      <c r="B63" s="66"/>
      <c r="C63" s="66" t="s">
        <v>11</v>
      </c>
      <c r="D63" s="66" t="s">
        <v>1</v>
      </c>
      <c r="E63" s="66" t="s">
        <v>30</v>
      </c>
      <c r="F63" s="66" t="s">
        <v>21</v>
      </c>
      <c r="G63" s="66" t="s">
        <v>11</v>
      </c>
      <c r="H63" s="66" t="s">
        <v>2</v>
      </c>
      <c r="I63" s="66" t="s">
        <v>7</v>
      </c>
      <c r="J63" s="66" t="s">
        <v>3</v>
      </c>
      <c r="K63" s="66" t="s">
        <v>17</v>
      </c>
      <c r="L63" s="66" t="s">
        <v>5</v>
      </c>
      <c r="M63" s="66" t="s">
        <v>5</v>
      </c>
      <c r="N63" s="66" t="s">
        <v>5</v>
      </c>
      <c r="O63" s="66" t="s">
        <v>9</v>
      </c>
      <c r="P63" s="66" t="s">
        <v>15</v>
      </c>
      <c r="Q63" s="66" t="s">
        <v>18</v>
      </c>
      <c r="R63" s="66" t="s">
        <v>20</v>
      </c>
      <c r="S63" s="66"/>
      <c r="T63" s="66"/>
      <c r="U63" s="66"/>
      <c r="V63" s="66" t="s">
        <v>24</v>
      </c>
      <c r="W63" s="66"/>
      <c r="X63" s="66" t="s">
        <v>17</v>
      </c>
      <c r="Y63" s="66" t="s">
        <v>11</v>
      </c>
      <c r="Z63" s="66" t="s">
        <v>7</v>
      </c>
      <c r="AA63" s="66" t="s">
        <v>28</v>
      </c>
      <c r="AB63" s="66" t="s">
        <v>46</v>
      </c>
      <c r="AC63" s="66" t="s">
        <v>46</v>
      </c>
      <c r="AD63" s="96" t="s">
        <v>46</v>
      </c>
      <c r="AE63" s="66" t="s">
        <v>17</v>
      </c>
      <c r="AF63" s="66" t="s">
        <v>33</v>
      </c>
      <c r="AG63" s="66" t="s">
        <v>17</v>
      </c>
      <c r="AH63" s="97"/>
      <c r="AI63" s="66" t="s">
        <v>43</v>
      </c>
    </row>
    <row r="64" spans="1:35" x14ac:dyDescent="0.2">
      <c r="A64" s="68" t="s">
        <v>0</v>
      </c>
      <c r="B64" s="68" t="s">
        <v>45</v>
      </c>
      <c r="C64" s="68" t="s">
        <v>12</v>
      </c>
      <c r="D64" s="68" t="s">
        <v>39</v>
      </c>
      <c r="E64" s="68" t="s">
        <v>31</v>
      </c>
      <c r="F64" s="68" t="s">
        <v>16</v>
      </c>
      <c r="G64" s="68" t="s">
        <v>14</v>
      </c>
      <c r="H64" s="68" t="s">
        <v>16</v>
      </c>
      <c r="I64" s="68" t="s">
        <v>6</v>
      </c>
      <c r="J64" s="68" t="s">
        <v>32</v>
      </c>
      <c r="K64" s="68" t="s">
        <v>4</v>
      </c>
      <c r="L64" s="68" t="s">
        <v>106</v>
      </c>
      <c r="M64" s="68" t="s">
        <v>6</v>
      </c>
      <c r="N64" s="68" t="s">
        <v>16</v>
      </c>
      <c r="O64" s="68" t="s">
        <v>10</v>
      </c>
      <c r="P64" s="68" t="s">
        <v>16</v>
      </c>
      <c r="Q64" s="68" t="s">
        <v>19</v>
      </c>
      <c r="R64" s="68" t="s">
        <v>16</v>
      </c>
      <c r="S64" s="68" t="s">
        <v>22</v>
      </c>
      <c r="T64" s="68" t="s">
        <v>23</v>
      </c>
      <c r="U64" s="68" t="s">
        <v>24</v>
      </c>
      <c r="V64" s="68" t="s">
        <v>25</v>
      </c>
      <c r="W64" s="68" t="s">
        <v>26</v>
      </c>
      <c r="X64" s="68" t="s">
        <v>27</v>
      </c>
      <c r="Y64" s="68" t="s">
        <v>29</v>
      </c>
      <c r="Z64" s="68" t="s">
        <v>8</v>
      </c>
      <c r="AA64" s="68" t="s">
        <v>29</v>
      </c>
      <c r="AB64" s="68" t="s">
        <v>6</v>
      </c>
      <c r="AC64" s="68" t="s">
        <v>13</v>
      </c>
      <c r="AD64" s="98" t="s">
        <v>149</v>
      </c>
      <c r="AE64" s="68" t="s">
        <v>8</v>
      </c>
      <c r="AF64" s="68" t="s">
        <v>34</v>
      </c>
      <c r="AG64" s="68" t="s">
        <v>16</v>
      </c>
      <c r="AH64" s="99"/>
      <c r="AI64" s="68" t="s">
        <v>44</v>
      </c>
    </row>
    <row r="65" spans="1:35" x14ac:dyDescent="0.2">
      <c r="A65" s="21"/>
      <c r="B65" s="22" t="s">
        <v>198</v>
      </c>
      <c r="C65" s="22">
        <v>14</v>
      </c>
      <c r="D65" s="22">
        <v>1</v>
      </c>
      <c r="E65" s="119">
        <f t="shared" ref="E65:E80" si="32">+C65*D65</f>
        <v>14</v>
      </c>
      <c r="F65" s="120">
        <f>ROUND(E65*$F$62,2)</f>
        <v>140</v>
      </c>
      <c r="G65" s="30"/>
      <c r="H65" s="120">
        <f>ROUND(G65*$H$62,2)</f>
        <v>0</v>
      </c>
      <c r="I65" s="30"/>
      <c r="J65" s="31"/>
      <c r="K65" s="120">
        <f>ROUND((I65*$I$62)+(J65*$J$62),2)</f>
        <v>0</v>
      </c>
      <c r="L65" s="31"/>
      <c r="M65" s="30"/>
      <c r="N65" s="120">
        <f>ROUND(L65+(M65*$M$62),2)</f>
        <v>0</v>
      </c>
      <c r="O65" s="30"/>
      <c r="P65" s="120">
        <f>ROUND(O65*$O$62,2)</f>
        <v>0</v>
      </c>
      <c r="Q65" s="30"/>
      <c r="R65" s="120">
        <f>ROUND(Q65*$Q$62,2)</f>
        <v>0</v>
      </c>
      <c r="S65" s="120">
        <f>ROUND(($P65+$R65+($J$62*$J65))*S$62,2)</f>
        <v>0</v>
      </c>
      <c r="T65" s="120">
        <f>ROUND(($P65+$R65+($J$62*$J65))*T$62,2)</f>
        <v>0</v>
      </c>
      <c r="U65" s="120">
        <f>ROUND(($P65+$R65+($J$62*$J65))*U$62,2)</f>
        <v>0</v>
      </c>
      <c r="V65" s="120">
        <f>ROUND(($P65+$R65+($J$62*$J65))*V$62,2)</f>
        <v>0</v>
      </c>
      <c r="W65" s="120">
        <f>ROUND(($P65+$R65+($J$62*$J65))*W$62,2)</f>
        <v>0</v>
      </c>
      <c r="X65" s="120">
        <f t="shared" ref="X65:X80" si="33">+P65+R65+SUM(S65:W65)</f>
        <v>0</v>
      </c>
      <c r="Y65" s="30"/>
      <c r="Z65" s="120">
        <f>ROUND(Y65*$Y$62,2)</f>
        <v>0</v>
      </c>
      <c r="AA65" s="120">
        <f>ROUND(Z65*$AA$62,2)</f>
        <v>0</v>
      </c>
      <c r="AB65" s="31"/>
      <c r="AC65" s="31"/>
      <c r="AD65" s="31"/>
      <c r="AE65" s="120">
        <f>SUM(Z65:AD65)</f>
        <v>0</v>
      </c>
      <c r="AF65" s="31"/>
      <c r="AG65" s="120">
        <f t="shared" ref="AG65:AG80" si="34">+F65+H65+K65+N65+X65+AE65+AF65</f>
        <v>140</v>
      </c>
      <c r="AH65" s="120"/>
      <c r="AI65" s="31"/>
    </row>
    <row r="66" spans="1:35" x14ac:dyDescent="0.2">
      <c r="A66" s="21"/>
      <c r="B66" s="22" t="s">
        <v>190</v>
      </c>
      <c r="C66" s="22">
        <v>14</v>
      </c>
      <c r="D66" s="22"/>
      <c r="E66" s="119">
        <f t="shared" si="32"/>
        <v>0</v>
      </c>
      <c r="F66" s="120">
        <f t="shared" ref="F66:F80" si="35">ROUND(E66*$F$62,2)</f>
        <v>0</v>
      </c>
      <c r="G66" s="30"/>
      <c r="H66" s="120">
        <f t="shared" ref="H66:H80" si="36">ROUND(G66*$H$62,2)</f>
        <v>0</v>
      </c>
      <c r="I66" s="30"/>
      <c r="J66" s="31"/>
      <c r="K66" s="120">
        <f t="shared" ref="K66:K80" si="37">ROUND((I66*$I$62)+(J66*$J$62),2)</f>
        <v>0</v>
      </c>
      <c r="L66" s="31"/>
      <c r="M66" s="30"/>
      <c r="N66" s="120">
        <f t="shared" ref="N66:N80" si="38">ROUND(L66+(M66*$M$62),2)</f>
        <v>0</v>
      </c>
      <c r="O66" s="37"/>
      <c r="P66" s="120">
        <f t="shared" ref="P66:P80" si="39">ROUND(O66*$O$62,2)</f>
        <v>0</v>
      </c>
      <c r="Q66" s="30"/>
      <c r="R66" s="120">
        <f t="shared" ref="R66:R80" si="40">ROUND(Q66*$Q$62,2)</f>
        <v>0</v>
      </c>
      <c r="S66" s="120">
        <f t="shared" ref="S66:S80" si="41">ROUND(($P66+$R66+($J$62*$J66))*S$62,2)</f>
        <v>0</v>
      </c>
      <c r="T66" s="120">
        <f t="shared" ref="T66:W80" si="42">ROUND(($P66+$R66+($J$62*$J66))*T$62,2)</f>
        <v>0</v>
      </c>
      <c r="U66" s="120">
        <f t="shared" si="42"/>
        <v>0</v>
      </c>
      <c r="V66" s="120">
        <f t="shared" si="42"/>
        <v>0</v>
      </c>
      <c r="W66" s="120">
        <f t="shared" si="42"/>
        <v>0</v>
      </c>
      <c r="X66" s="120">
        <f t="shared" si="33"/>
        <v>0</v>
      </c>
      <c r="Y66" s="30"/>
      <c r="Z66" s="120">
        <f t="shared" ref="Z66:Z80" si="43">ROUND(Y66*$Y$62,2)</f>
        <v>0</v>
      </c>
      <c r="AA66" s="120">
        <f t="shared" ref="AA66:AA80" si="44">ROUND(Z66*$AA$62,2)</f>
        <v>0</v>
      </c>
      <c r="AB66" s="31"/>
      <c r="AC66" s="31"/>
      <c r="AD66" s="31"/>
      <c r="AE66" s="120">
        <f t="shared" ref="AE66:AE80" si="45">SUM(Z66:AD66)</f>
        <v>0</v>
      </c>
      <c r="AF66" s="31"/>
      <c r="AG66" s="120">
        <f t="shared" si="34"/>
        <v>0</v>
      </c>
      <c r="AH66" s="120"/>
      <c r="AI66" s="31"/>
    </row>
    <row r="67" spans="1:35" x14ac:dyDescent="0.2">
      <c r="A67" s="21"/>
      <c r="B67" s="22" t="s">
        <v>176</v>
      </c>
      <c r="C67" s="22">
        <v>14</v>
      </c>
      <c r="D67" s="22"/>
      <c r="E67" s="119">
        <f t="shared" si="32"/>
        <v>0</v>
      </c>
      <c r="F67" s="120">
        <f t="shared" si="35"/>
        <v>0</v>
      </c>
      <c r="G67" s="30"/>
      <c r="H67" s="120">
        <f t="shared" si="36"/>
        <v>0</v>
      </c>
      <c r="I67" s="30"/>
      <c r="J67" s="31"/>
      <c r="K67" s="120">
        <f t="shared" si="37"/>
        <v>0</v>
      </c>
      <c r="L67" s="31"/>
      <c r="M67" s="30"/>
      <c r="N67" s="120">
        <f t="shared" si="38"/>
        <v>0</v>
      </c>
      <c r="O67" s="30"/>
      <c r="P67" s="120">
        <f t="shared" si="39"/>
        <v>0</v>
      </c>
      <c r="Q67" s="30"/>
      <c r="R67" s="120">
        <f t="shared" si="40"/>
        <v>0</v>
      </c>
      <c r="S67" s="120">
        <f t="shared" si="41"/>
        <v>0</v>
      </c>
      <c r="T67" s="120">
        <f t="shared" si="42"/>
        <v>0</v>
      </c>
      <c r="U67" s="120">
        <f t="shared" si="42"/>
        <v>0</v>
      </c>
      <c r="V67" s="120">
        <f t="shared" si="42"/>
        <v>0</v>
      </c>
      <c r="W67" s="120">
        <f t="shared" si="42"/>
        <v>0</v>
      </c>
      <c r="X67" s="120">
        <f t="shared" si="33"/>
        <v>0</v>
      </c>
      <c r="Y67" s="30"/>
      <c r="Z67" s="120">
        <f t="shared" si="43"/>
        <v>0</v>
      </c>
      <c r="AA67" s="120">
        <f t="shared" si="44"/>
        <v>0</v>
      </c>
      <c r="AB67" s="31"/>
      <c r="AC67" s="31"/>
      <c r="AD67" s="31"/>
      <c r="AE67" s="120">
        <f t="shared" si="45"/>
        <v>0</v>
      </c>
      <c r="AF67" s="31"/>
      <c r="AG67" s="120">
        <f t="shared" si="34"/>
        <v>0</v>
      </c>
      <c r="AH67" s="120"/>
      <c r="AI67" s="31"/>
    </row>
    <row r="68" spans="1:35" x14ac:dyDescent="0.2">
      <c r="A68" s="21"/>
      <c r="B68" s="22" t="s">
        <v>201</v>
      </c>
      <c r="C68" s="22">
        <v>14</v>
      </c>
      <c r="D68" s="22"/>
      <c r="E68" s="119">
        <f t="shared" si="32"/>
        <v>0</v>
      </c>
      <c r="F68" s="120">
        <f t="shared" si="35"/>
        <v>0</v>
      </c>
      <c r="G68" s="30"/>
      <c r="H68" s="120">
        <f t="shared" si="36"/>
        <v>0</v>
      </c>
      <c r="I68" s="30"/>
      <c r="J68" s="31"/>
      <c r="K68" s="120">
        <f t="shared" si="37"/>
        <v>0</v>
      </c>
      <c r="L68" s="31"/>
      <c r="M68" s="30"/>
      <c r="N68" s="120">
        <f t="shared" si="38"/>
        <v>0</v>
      </c>
      <c r="O68" s="30"/>
      <c r="P68" s="120">
        <f t="shared" si="39"/>
        <v>0</v>
      </c>
      <c r="Q68" s="30"/>
      <c r="R68" s="120">
        <f t="shared" si="40"/>
        <v>0</v>
      </c>
      <c r="S68" s="120">
        <f t="shared" si="41"/>
        <v>0</v>
      </c>
      <c r="T68" s="120">
        <f t="shared" si="42"/>
        <v>0</v>
      </c>
      <c r="U68" s="120">
        <f t="shared" si="42"/>
        <v>0</v>
      </c>
      <c r="V68" s="120">
        <f t="shared" si="42"/>
        <v>0</v>
      </c>
      <c r="W68" s="120">
        <f t="shared" si="42"/>
        <v>0</v>
      </c>
      <c r="X68" s="120">
        <f t="shared" si="33"/>
        <v>0</v>
      </c>
      <c r="Y68" s="30">
        <v>2</v>
      </c>
      <c r="Z68" s="120">
        <f t="shared" si="43"/>
        <v>100</v>
      </c>
      <c r="AA68" s="120">
        <f t="shared" si="44"/>
        <v>7</v>
      </c>
      <c r="AB68" s="31">
        <v>50</v>
      </c>
      <c r="AC68" s="31">
        <v>10</v>
      </c>
      <c r="AD68" s="31"/>
      <c r="AE68" s="120">
        <f t="shared" si="45"/>
        <v>167</v>
      </c>
      <c r="AF68" s="31"/>
      <c r="AG68" s="120">
        <f t="shared" si="34"/>
        <v>167</v>
      </c>
      <c r="AH68" s="120"/>
      <c r="AI68" s="31"/>
    </row>
    <row r="69" spans="1:35" x14ac:dyDescent="0.2">
      <c r="A69" s="21"/>
      <c r="B69" s="22" t="s">
        <v>202</v>
      </c>
      <c r="C69" s="22">
        <v>14</v>
      </c>
      <c r="D69" s="22"/>
      <c r="E69" s="119">
        <f t="shared" si="32"/>
        <v>0</v>
      </c>
      <c r="F69" s="120">
        <f t="shared" si="35"/>
        <v>0</v>
      </c>
      <c r="G69" s="30"/>
      <c r="H69" s="120">
        <f t="shared" si="36"/>
        <v>0</v>
      </c>
      <c r="I69" s="30"/>
      <c r="J69" s="31"/>
      <c r="K69" s="120">
        <f t="shared" si="37"/>
        <v>0</v>
      </c>
      <c r="L69" s="31"/>
      <c r="M69" s="30"/>
      <c r="N69" s="120">
        <f t="shared" si="38"/>
        <v>0</v>
      </c>
      <c r="O69" s="30"/>
      <c r="P69" s="120">
        <f t="shared" si="39"/>
        <v>0</v>
      </c>
      <c r="Q69" s="30"/>
      <c r="R69" s="120">
        <f t="shared" si="40"/>
        <v>0</v>
      </c>
      <c r="S69" s="120">
        <f t="shared" si="41"/>
        <v>0</v>
      </c>
      <c r="T69" s="120">
        <f t="shared" si="42"/>
        <v>0</v>
      </c>
      <c r="U69" s="120">
        <f t="shared" si="42"/>
        <v>0</v>
      </c>
      <c r="V69" s="120">
        <f t="shared" si="42"/>
        <v>0</v>
      </c>
      <c r="W69" s="120">
        <f t="shared" si="42"/>
        <v>0</v>
      </c>
      <c r="X69" s="120">
        <f>+P69+R69+SUM(S69:W69)</f>
        <v>0</v>
      </c>
      <c r="Y69" s="30">
        <v>2</v>
      </c>
      <c r="Z69" s="120">
        <f t="shared" si="43"/>
        <v>100</v>
      </c>
      <c r="AA69" s="120">
        <f t="shared" si="44"/>
        <v>7</v>
      </c>
      <c r="AB69" s="31">
        <v>50</v>
      </c>
      <c r="AC69" s="31">
        <v>10</v>
      </c>
      <c r="AD69" s="31"/>
      <c r="AE69" s="120">
        <f t="shared" si="45"/>
        <v>167</v>
      </c>
      <c r="AF69" s="31"/>
      <c r="AG69" s="120">
        <f>+F69+H69+K69+N69+X69+AE69+AF69</f>
        <v>167</v>
      </c>
      <c r="AH69" s="120"/>
      <c r="AI69" s="31"/>
    </row>
    <row r="70" spans="1:35" x14ac:dyDescent="0.2">
      <c r="A70" s="21"/>
      <c r="B70" s="22" t="s">
        <v>203</v>
      </c>
      <c r="C70" s="22">
        <v>14</v>
      </c>
      <c r="D70" s="22"/>
      <c r="E70" s="119">
        <f t="shared" si="32"/>
        <v>0</v>
      </c>
      <c r="F70" s="120">
        <f t="shared" si="35"/>
        <v>0</v>
      </c>
      <c r="G70" s="30"/>
      <c r="H70" s="120">
        <f t="shared" si="36"/>
        <v>0</v>
      </c>
      <c r="I70" s="30"/>
      <c r="J70" s="31"/>
      <c r="K70" s="120">
        <f t="shared" si="37"/>
        <v>0</v>
      </c>
      <c r="L70" s="31"/>
      <c r="M70" s="30"/>
      <c r="N70" s="120">
        <f t="shared" si="38"/>
        <v>0</v>
      </c>
      <c r="O70" s="30"/>
      <c r="P70" s="120">
        <f t="shared" si="39"/>
        <v>0</v>
      </c>
      <c r="Q70" s="30"/>
      <c r="R70" s="120">
        <f t="shared" si="40"/>
        <v>0</v>
      </c>
      <c r="S70" s="120">
        <f t="shared" si="41"/>
        <v>0</v>
      </c>
      <c r="T70" s="120">
        <f t="shared" si="42"/>
        <v>0</v>
      </c>
      <c r="U70" s="120">
        <f t="shared" si="42"/>
        <v>0</v>
      </c>
      <c r="V70" s="120">
        <f>ROUND(($P70+$R70+($J$62*$J70))*V$62,2)</f>
        <v>0</v>
      </c>
      <c r="W70" s="120">
        <f t="shared" si="42"/>
        <v>0</v>
      </c>
      <c r="X70" s="120">
        <f>+P70+R70+SUM(S70:W70)</f>
        <v>0</v>
      </c>
      <c r="Y70" s="30"/>
      <c r="Z70" s="120">
        <f t="shared" si="43"/>
        <v>0</v>
      </c>
      <c r="AA70" s="120">
        <f t="shared" si="44"/>
        <v>0</v>
      </c>
      <c r="AB70" s="31"/>
      <c r="AC70" s="31"/>
      <c r="AD70" s="31"/>
      <c r="AE70" s="120">
        <f t="shared" si="45"/>
        <v>0</v>
      </c>
      <c r="AF70" s="31"/>
      <c r="AG70" s="120">
        <f>+F70+H70+K70+N70+X70+AE70+AF70</f>
        <v>0</v>
      </c>
      <c r="AH70" s="120"/>
      <c r="AI70" s="31"/>
    </row>
    <row r="71" spans="1:35" x14ac:dyDescent="0.2">
      <c r="A71" s="21"/>
      <c r="B71" s="22" t="s">
        <v>191</v>
      </c>
      <c r="C71" s="22">
        <v>14</v>
      </c>
      <c r="D71" s="22"/>
      <c r="E71" s="119">
        <f t="shared" si="32"/>
        <v>0</v>
      </c>
      <c r="F71" s="120">
        <f t="shared" si="35"/>
        <v>0</v>
      </c>
      <c r="G71" s="30"/>
      <c r="H71" s="120">
        <f t="shared" si="36"/>
        <v>0</v>
      </c>
      <c r="I71" s="30"/>
      <c r="J71" s="31"/>
      <c r="K71" s="120">
        <f t="shared" si="37"/>
        <v>0</v>
      </c>
      <c r="L71" s="31"/>
      <c r="M71" s="30"/>
      <c r="N71" s="120">
        <f t="shared" si="38"/>
        <v>0</v>
      </c>
      <c r="O71" s="30"/>
      <c r="P71" s="120">
        <f t="shared" si="39"/>
        <v>0</v>
      </c>
      <c r="Q71" s="30"/>
      <c r="R71" s="120">
        <f t="shared" si="40"/>
        <v>0</v>
      </c>
      <c r="S71" s="120">
        <f t="shared" si="41"/>
        <v>0</v>
      </c>
      <c r="T71" s="120">
        <f t="shared" si="42"/>
        <v>0</v>
      </c>
      <c r="U71" s="120">
        <f t="shared" si="42"/>
        <v>0</v>
      </c>
      <c r="V71" s="120">
        <f t="shared" si="42"/>
        <v>0</v>
      </c>
      <c r="W71" s="120">
        <f t="shared" si="42"/>
        <v>0</v>
      </c>
      <c r="X71" s="120">
        <f t="shared" si="33"/>
        <v>0</v>
      </c>
      <c r="Y71" s="30">
        <v>2</v>
      </c>
      <c r="Z71" s="120">
        <f t="shared" si="43"/>
        <v>100</v>
      </c>
      <c r="AA71" s="120">
        <f t="shared" si="44"/>
        <v>7</v>
      </c>
      <c r="AB71" s="31">
        <v>50</v>
      </c>
      <c r="AC71" s="31">
        <v>10</v>
      </c>
      <c r="AD71" s="31"/>
      <c r="AE71" s="120">
        <f t="shared" si="45"/>
        <v>167</v>
      </c>
      <c r="AF71" s="31"/>
      <c r="AG71" s="120">
        <f t="shared" si="34"/>
        <v>167</v>
      </c>
      <c r="AH71" s="120"/>
      <c r="AI71" s="31"/>
    </row>
    <row r="72" spans="1:35" x14ac:dyDescent="0.2">
      <c r="A72" s="21"/>
      <c r="B72" s="22" t="s">
        <v>205</v>
      </c>
      <c r="C72" s="22">
        <v>14</v>
      </c>
      <c r="D72" s="22"/>
      <c r="E72" s="119">
        <f t="shared" si="32"/>
        <v>0</v>
      </c>
      <c r="F72" s="120">
        <f t="shared" si="35"/>
        <v>0</v>
      </c>
      <c r="G72" s="30"/>
      <c r="H72" s="120">
        <f t="shared" si="36"/>
        <v>0</v>
      </c>
      <c r="I72" s="30"/>
      <c r="J72" s="31"/>
      <c r="K72" s="120">
        <f t="shared" si="37"/>
        <v>0</v>
      </c>
      <c r="L72" s="31"/>
      <c r="M72" s="30"/>
      <c r="N72" s="120">
        <f t="shared" si="38"/>
        <v>0</v>
      </c>
      <c r="O72" s="30"/>
      <c r="P72" s="120">
        <f t="shared" si="39"/>
        <v>0</v>
      </c>
      <c r="Q72" s="30"/>
      <c r="R72" s="120">
        <f t="shared" si="40"/>
        <v>0</v>
      </c>
      <c r="S72" s="120">
        <f t="shared" si="41"/>
        <v>0</v>
      </c>
      <c r="T72" s="120">
        <f t="shared" si="42"/>
        <v>0</v>
      </c>
      <c r="U72" s="120">
        <f t="shared" si="42"/>
        <v>0</v>
      </c>
      <c r="V72" s="120">
        <f t="shared" si="42"/>
        <v>0</v>
      </c>
      <c r="W72" s="120">
        <f t="shared" si="42"/>
        <v>0</v>
      </c>
      <c r="X72" s="120">
        <f t="shared" si="33"/>
        <v>0</v>
      </c>
      <c r="Y72" s="30">
        <v>2</v>
      </c>
      <c r="Z72" s="120">
        <f t="shared" si="43"/>
        <v>100</v>
      </c>
      <c r="AA72" s="120">
        <f t="shared" si="44"/>
        <v>7</v>
      </c>
      <c r="AB72" s="31">
        <v>50</v>
      </c>
      <c r="AC72" s="31">
        <v>10</v>
      </c>
      <c r="AD72" s="31"/>
      <c r="AE72" s="120">
        <f t="shared" si="45"/>
        <v>167</v>
      </c>
      <c r="AF72" s="31"/>
      <c r="AG72" s="120">
        <f t="shared" si="34"/>
        <v>167</v>
      </c>
      <c r="AH72" s="120"/>
      <c r="AI72" s="31"/>
    </row>
    <row r="73" spans="1:35" x14ac:dyDescent="0.2">
      <c r="A73" s="21"/>
      <c r="B73" s="41" t="s">
        <v>178</v>
      </c>
      <c r="C73" s="22">
        <v>14</v>
      </c>
      <c r="D73" s="22">
        <v>1</v>
      </c>
      <c r="E73" s="119">
        <f t="shared" si="32"/>
        <v>14</v>
      </c>
      <c r="F73" s="120">
        <f t="shared" si="35"/>
        <v>140</v>
      </c>
      <c r="G73" s="30"/>
      <c r="H73" s="120">
        <f t="shared" si="36"/>
        <v>0</v>
      </c>
      <c r="I73" s="30"/>
      <c r="J73" s="31"/>
      <c r="K73" s="120">
        <f t="shared" si="37"/>
        <v>0</v>
      </c>
      <c r="L73" s="31"/>
      <c r="M73" s="30"/>
      <c r="N73" s="120">
        <f t="shared" si="38"/>
        <v>0</v>
      </c>
      <c r="O73" s="30"/>
      <c r="P73" s="120">
        <f t="shared" si="39"/>
        <v>0</v>
      </c>
      <c r="Q73" s="30"/>
      <c r="R73" s="120">
        <f t="shared" si="40"/>
        <v>0</v>
      </c>
      <c r="S73" s="120">
        <f t="shared" si="41"/>
        <v>0</v>
      </c>
      <c r="T73" s="120">
        <f t="shared" si="42"/>
        <v>0</v>
      </c>
      <c r="U73" s="120">
        <f t="shared" si="42"/>
        <v>0</v>
      </c>
      <c r="V73" s="120">
        <f t="shared" si="42"/>
        <v>0</v>
      </c>
      <c r="W73" s="120">
        <f t="shared" si="42"/>
        <v>0</v>
      </c>
      <c r="X73" s="120">
        <f t="shared" si="33"/>
        <v>0</v>
      </c>
      <c r="Y73" s="30"/>
      <c r="Z73" s="120">
        <f t="shared" si="43"/>
        <v>0</v>
      </c>
      <c r="AA73" s="120">
        <f t="shared" si="44"/>
        <v>0</v>
      </c>
      <c r="AB73" s="31"/>
      <c r="AC73" s="31"/>
      <c r="AD73" s="31"/>
      <c r="AE73" s="120">
        <f t="shared" si="45"/>
        <v>0</v>
      </c>
      <c r="AF73" s="31"/>
      <c r="AG73" s="120">
        <f t="shared" si="34"/>
        <v>140</v>
      </c>
      <c r="AH73" s="120"/>
      <c r="AI73" s="31"/>
    </row>
    <row r="74" spans="1:35" x14ac:dyDescent="0.2">
      <c r="A74" s="21"/>
      <c r="B74" s="41" t="s">
        <v>181</v>
      </c>
      <c r="C74" s="22">
        <v>14</v>
      </c>
      <c r="D74" s="22"/>
      <c r="E74" s="119">
        <f t="shared" si="32"/>
        <v>0</v>
      </c>
      <c r="F74" s="120">
        <f t="shared" si="35"/>
        <v>0</v>
      </c>
      <c r="G74" s="30"/>
      <c r="H74" s="120">
        <f t="shared" si="36"/>
        <v>0</v>
      </c>
      <c r="I74" s="30"/>
      <c r="J74" s="31"/>
      <c r="K74" s="120">
        <f t="shared" si="37"/>
        <v>0</v>
      </c>
      <c r="L74" s="31"/>
      <c r="M74" s="30"/>
      <c r="N74" s="120">
        <f t="shared" si="38"/>
        <v>0</v>
      </c>
      <c r="O74" s="30"/>
      <c r="P74" s="120">
        <f t="shared" si="39"/>
        <v>0</v>
      </c>
      <c r="Q74" s="30"/>
      <c r="R74" s="120">
        <f t="shared" si="40"/>
        <v>0</v>
      </c>
      <c r="S74" s="120">
        <f t="shared" si="41"/>
        <v>0</v>
      </c>
      <c r="T74" s="120">
        <f t="shared" si="42"/>
        <v>0</v>
      </c>
      <c r="U74" s="120">
        <f t="shared" si="42"/>
        <v>0</v>
      </c>
      <c r="V74" s="120">
        <f t="shared" si="42"/>
        <v>0</v>
      </c>
      <c r="W74" s="120">
        <f t="shared" si="42"/>
        <v>0</v>
      </c>
      <c r="X74" s="120">
        <f t="shared" si="33"/>
        <v>0</v>
      </c>
      <c r="Y74" s="30"/>
      <c r="Z74" s="120">
        <f t="shared" si="43"/>
        <v>0</v>
      </c>
      <c r="AA74" s="120">
        <f t="shared" si="44"/>
        <v>0</v>
      </c>
      <c r="AB74" s="31"/>
      <c r="AC74" s="31"/>
      <c r="AD74" s="31"/>
      <c r="AE74" s="120">
        <f t="shared" si="45"/>
        <v>0</v>
      </c>
      <c r="AF74" s="31"/>
      <c r="AG74" s="120">
        <f t="shared" si="34"/>
        <v>0</v>
      </c>
      <c r="AH74" s="120"/>
      <c r="AI74" s="31"/>
    </row>
    <row r="75" spans="1:35" x14ac:dyDescent="0.2">
      <c r="A75" s="21"/>
      <c r="B75" s="41" t="s">
        <v>206</v>
      </c>
      <c r="C75" s="22">
        <v>14</v>
      </c>
      <c r="D75" s="22"/>
      <c r="E75" s="119">
        <f t="shared" si="32"/>
        <v>0</v>
      </c>
      <c r="F75" s="120">
        <f t="shared" si="35"/>
        <v>0</v>
      </c>
      <c r="G75" s="30"/>
      <c r="H75" s="120">
        <f t="shared" si="36"/>
        <v>0</v>
      </c>
      <c r="I75" s="30"/>
      <c r="J75" s="31"/>
      <c r="K75" s="120">
        <f t="shared" si="37"/>
        <v>0</v>
      </c>
      <c r="L75" s="31"/>
      <c r="M75" s="30"/>
      <c r="N75" s="120">
        <f t="shared" si="38"/>
        <v>0</v>
      </c>
      <c r="O75" s="30"/>
      <c r="P75" s="120">
        <f t="shared" si="39"/>
        <v>0</v>
      </c>
      <c r="Q75" s="30"/>
      <c r="R75" s="120">
        <f t="shared" si="40"/>
        <v>0</v>
      </c>
      <c r="S75" s="120">
        <f t="shared" si="41"/>
        <v>0</v>
      </c>
      <c r="T75" s="120">
        <f t="shared" si="42"/>
        <v>0</v>
      </c>
      <c r="U75" s="120">
        <f t="shared" si="42"/>
        <v>0</v>
      </c>
      <c r="V75" s="120">
        <f t="shared" si="42"/>
        <v>0</v>
      </c>
      <c r="W75" s="120">
        <f t="shared" si="42"/>
        <v>0</v>
      </c>
      <c r="X75" s="120">
        <f t="shared" si="33"/>
        <v>0</v>
      </c>
      <c r="Y75" s="30">
        <v>2</v>
      </c>
      <c r="Z75" s="120">
        <f t="shared" si="43"/>
        <v>100</v>
      </c>
      <c r="AA75" s="120">
        <f t="shared" si="44"/>
        <v>7</v>
      </c>
      <c r="AB75" s="31">
        <v>50</v>
      </c>
      <c r="AC75" s="31">
        <v>10</v>
      </c>
      <c r="AD75" s="31"/>
      <c r="AE75" s="120">
        <f t="shared" si="45"/>
        <v>167</v>
      </c>
      <c r="AF75" s="31"/>
      <c r="AG75" s="120">
        <f t="shared" si="34"/>
        <v>167</v>
      </c>
      <c r="AH75" s="120"/>
      <c r="AI75" s="31"/>
    </row>
    <row r="76" spans="1:35" x14ac:dyDescent="0.2">
      <c r="A76" s="21"/>
      <c r="B76" s="41" t="s">
        <v>179</v>
      </c>
      <c r="C76" s="22">
        <v>14</v>
      </c>
      <c r="D76" s="22">
        <v>1</v>
      </c>
      <c r="E76" s="119">
        <f t="shared" si="32"/>
        <v>14</v>
      </c>
      <c r="F76" s="120">
        <f t="shared" si="35"/>
        <v>140</v>
      </c>
      <c r="G76" s="30"/>
      <c r="H76" s="120">
        <f t="shared" si="36"/>
        <v>0</v>
      </c>
      <c r="I76" s="30"/>
      <c r="J76" s="31"/>
      <c r="K76" s="120">
        <f t="shared" si="37"/>
        <v>0</v>
      </c>
      <c r="L76" s="31"/>
      <c r="M76" s="30"/>
      <c r="N76" s="120">
        <f t="shared" si="38"/>
        <v>0</v>
      </c>
      <c r="O76" s="30"/>
      <c r="P76" s="120">
        <f t="shared" si="39"/>
        <v>0</v>
      </c>
      <c r="Q76" s="30"/>
      <c r="R76" s="120">
        <f t="shared" si="40"/>
        <v>0</v>
      </c>
      <c r="S76" s="120">
        <f t="shared" si="41"/>
        <v>0</v>
      </c>
      <c r="T76" s="120">
        <f t="shared" si="42"/>
        <v>0</v>
      </c>
      <c r="U76" s="120">
        <f>ROUND(($P76+$R76+($J$62*$J76))*U$62,2)</f>
        <v>0</v>
      </c>
      <c r="V76" s="120">
        <f t="shared" si="42"/>
        <v>0</v>
      </c>
      <c r="W76" s="120">
        <f>ROUND(($P76+$R76+($J$62*$J76))*W$62,2)</f>
        <v>0</v>
      </c>
      <c r="X76" s="120">
        <f t="shared" si="33"/>
        <v>0</v>
      </c>
      <c r="Y76" s="30"/>
      <c r="Z76" s="120">
        <f t="shared" si="43"/>
        <v>0</v>
      </c>
      <c r="AA76" s="120">
        <f t="shared" si="44"/>
        <v>0</v>
      </c>
      <c r="AB76" s="31"/>
      <c r="AC76" s="31"/>
      <c r="AD76" s="31"/>
      <c r="AE76" s="120">
        <f t="shared" si="45"/>
        <v>0</v>
      </c>
      <c r="AF76" s="31"/>
      <c r="AG76" s="120">
        <f t="shared" si="34"/>
        <v>140</v>
      </c>
      <c r="AH76" s="120"/>
      <c r="AI76" s="31"/>
    </row>
    <row r="77" spans="1:35" x14ac:dyDescent="0.2">
      <c r="A77" s="21"/>
      <c r="B77" s="22" t="s">
        <v>207</v>
      </c>
      <c r="C77" s="22">
        <v>14</v>
      </c>
      <c r="D77" s="22">
        <v>1</v>
      </c>
      <c r="E77" s="119">
        <f t="shared" si="32"/>
        <v>14</v>
      </c>
      <c r="F77" s="120">
        <f t="shared" si="35"/>
        <v>140</v>
      </c>
      <c r="G77" s="30"/>
      <c r="H77" s="120">
        <f t="shared" si="36"/>
        <v>0</v>
      </c>
      <c r="I77" s="30"/>
      <c r="J77" s="31"/>
      <c r="K77" s="120">
        <f t="shared" si="37"/>
        <v>0</v>
      </c>
      <c r="L77" s="31"/>
      <c r="M77" s="30"/>
      <c r="N77" s="120">
        <f t="shared" si="38"/>
        <v>0</v>
      </c>
      <c r="O77" s="30"/>
      <c r="P77" s="120">
        <f t="shared" si="39"/>
        <v>0</v>
      </c>
      <c r="Q77" s="30"/>
      <c r="R77" s="120">
        <f t="shared" si="40"/>
        <v>0</v>
      </c>
      <c r="S77" s="120">
        <f t="shared" si="41"/>
        <v>0</v>
      </c>
      <c r="T77" s="120">
        <f t="shared" si="42"/>
        <v>0</v>
      </c>
      <c r="U77" s="120">
        <f t="shared" si="42"/>
        <v>0</v>
      </c>
      <c r="V77" s="120">
        <f t="shared" si="42"/>
        <v>0</v>
      </c>
      <c r="W77" s="120">
        <f t="shared" si="42"/>
        <v>0</v>
      </c>
      <c r="X77" s="120">
        <f t="shared" si="33"/>
        <v>0</v>
      </c>
      <c r="Y77" s="30"/>
      <c r="Z77" s="120">
        <f t="shared" si="43"/>
        <v>0</v>
      </c>
      <c r="AA77" s="120">
        <f t="shared" si="44"/>
        <v>0</v>
      </c>
      <c r="AB77" s="31"/>
      <c r="AC77" s="31"/>
      <c r="AD77" s="31"/>
      <c r="AE77" s="120">
        <f t="shared" si="45"/>
        <v>0</v>
      </c>
      <c r="AF77" s="31"/>
      <c r="AG77" s="120">
        <f t="shared" si="34"/>
        <v>140</v>
      </c>
      <c r="AH77" s="120"/>
      <c r="AI77" s="31"/>
    </row>
    <row r="78" spans="1:35" x14ac:dyDescent="0.2">
      <c r="A78" s="21"/>
      <c r="B78" s="22" t="s">
        <v>180</v>
      </c>
      <c r="C78" s="22">
        <v>14</v>
      </c>
      <c r="D78" s="22"/>
      <c r="E78" s="119">
        <f t="shared" si="32"/>
        <v>0</v>
      </c>
      <c r="F78" s="120">
        <f t="shared" si="35"/>
        <v>0</v>
      </c>
      <c r="G78" s="30"/>
      <c r="H78" s="120">
        <f t="shared" si="36"/>
        <v>0</v>
      </c>
      <c r="I78" s="37"/>
      <c r="J78" s="31"/>
      <c r="K78" s="120">
        <f t="shared" si="37"/>
        <v>0</v>
      </c>
      <c r="L78" s="31"/>
      <c r="M78" s="30"/>
      <c r="N78" s="120">
        <f t="shared" si="38"/>
        <v>0</v>
      </c>
      <c r="O78" s="30"/>
      <c r="P78" s="120">
        <f t="shared" si="39"/>
        <v>0</v>
      </c>
      <c r="Q78" s="30"/>
      <c r="R78" s="120">
        <f t="shared" si="40"/>
        <v>0</v>
      </c>
      <c r="S78" s="120">
        <f t="shared" si="41"/>
        <v>0</v>
      </c>
      <c r="T78" s="120">
        <f t="shared" si="42"/>
        <v>0</v>
      </c>
      <c r="U78" s="120">
        <f t="shared" si="42"/>
        <v>0</v>
      </c>
      <c r="V78" s="120">
        <f t="shared" si="42"/>
        <v>0</v>
      </c>
      <c r="W78" s="120">
        <f t="shared" si="42"/>
        <v>0</v>
      </c>
      <c r="X78" s="120">
        <f t="shared" si="33"/>
        <v>0</v>
      </c>
      <c r="Y78" s="30">
        <v>2</v>
      </c>
      <c r="Z78" s="120">
        <f t="shared" si="43"/>
        <v>100</v>
      </c>
      <c r="AA78" s="120">
        <f t="shared" si="44"/>
        <v>7</v>
      </c>
      <c r="AB78" s="31">
        <v>50</v>
      </c>
      <c r="AC78" s="31">
        <v>10</v>
      </c>
      <c r="AD78" s="31"/>
      <c r="AE78" s="120">
        <f t="shared" si="45"/>
        <v>167</v>
      </c>
      <c r="AF78" s="31"/>
      <c r="AG78" s="120">
        <f t="shared" si="34"/>
        <v>167</v>
      </c>
      <c r="AH78" s="120"/>
      <c r="AI78" s="31"/>
    </row>
    <row r="79" spans="1:35" x14ac:dyDescent="0.2">
      <c r="A79" s="21"/>
      <c r="B79" s="22" t="s">
        <v>195</v>
      </c>
      <c r="C79" s="22">
        <v>14</v>
      </c>
      <c r="D79" s="22"/>
      <c r="E79" s="119">
        <f t="shared" si="32"/>
        <v>0</v>
      </c>
      <c r="F79" s="120">
        <f t="shared" si="35"/>
        <v>0</v>
      </c>
      <c r="G79" s="30"/>
      <c r="H79" s="120">
        <f t="shared" si="36"/>
        <v>0</v>
      </c>
      <c r="I79" s="30"/>
      <c r="J79" s="31"/>
      <c r="K79" s="120">
        <f t="shared" si="37"/>
        <v>0</v>
      </c>
      <c r="L79" s="31"/>
      <c r="M79" s="30"/>
      <c r="N79" s="120">
        <f t="shared" si="38"/>
        <v>0</v>
      </c>
      <c r="O79" s="30"/>
      <c r="P79" s="120">
        <f t="shared" si="39"/>
        <v>0</v>
      </c>
      <c r="Q79" s="30"/>
      <c r="R79" s="120">
        <f t="shared" si="40"/>
        <v>0</v>
      </c>
      <c r="S79" s="120">
        <f>ROUND(($P79+$R79+($J$62*$J79))*S$62,2)</f>
        <v>0</v>
      </c>
      <c r="T79" s="120">
        <f t="shared" si="42"/>
        <v>0</v>
      </c>
      <c r="U79" s="120">
        <f t="shared" si="42"/>
        <v>0</v>
      </c>
      <c r="V79" s="120">
        <f t="shared" si="42"/>
        <v>0</v>
      </c>
      <c r="W79" s="120">
        <f t="shared" si="42"/>
        <v>0</v>
      </c>
      <c r="X79" s="120">
        <f t="shared" si="33"/>
        <v>0</v>
      </c>
      <c r="Y79" s="30">
        <v>2</v>
      </c>
      <c r="Z79" s="120">
        <f t="shared" si="43"/>
        <v>100</v>
      </c>
      <c r="AA79" s="120">
        <f t="shared" si="44"/>
        <v>7</v>
      </c>
      <c r="AB79" s="31">
        <v>50</v>
      </c>
      <c r="AC79" s="31">
        <v>10</v>
      </c>
      <c r="AD79" s="31"/>
      <c r="AE79" s="120">
        <f t="shared" si="45"/>
        <v>167</v>
      </c>
      <c r="AF79" s="31"/>
      <c r="AG79" s="120">
        <f t="shared" si="34"/>
        <v>167</v>
      </c>
      <c r="AH79" s="120"/>
      <c r="AI79" s="31"/>
    </row>
    <row r="80" spans="1:35" x14ac:dyDescent="0.2">
      <c r="A80" s="21"/>
      <c r="B80" s="22" t="s">
        <v>210</v>
      </c>
      <c r="C80" s="22">
        <v>14</v>
      </c>
      <c r="D80" s="22"/>
      <c r="E80" s="119">
        <f t="shared" si="32"/>
        <v>0</v>
      </c>
      <c r="F80" s="120">
        <f t="shared" si="35"/>
        <v>0</v>
      </c>
      <c r="G80" s="30"/>
      <c r="H80" s="120">
        <f t="shared" si="36"/>
        <v>0</v>
      </c>
      <c r="I80" s="30"/>
      <c r="J80" s="31"/>
      <c r="K80" s="120">
        <f t="shared" si="37"/>
        <v>0</v>
      </c>
      <c r="L80" s="31"/>
      <c r="M80" s="30"/>
      <c r="N80" s="120">
        <f t="shared" si="38"/>
        <v>0</v>
      </c>
      <c r="O80" s="30">
        <v>12</v>
      </c>
      <c r="P80" s="120">
        <f t="shared" si="39"/>
        <v>360</v>
      </c>
      <c r="Q80" s="30"/>
      <c r="R80" s="120">
        <f t="shared" si="40"/>
        <v>0</v>
      </c>
      <c r="S80" s="120">
        <f t="shared" si="41"/>
        <v>22.32</v>
      </c>
      <c r="T80" s="120">
        <f t="shared" si="42"/>
        <v>5.22</v>
      </c>
      <c r="U80" s="120">
        <f t="shared" si="42"/>
        <v>50.04</v>
      </c>
      <c r="V80" s="120">
        <f t="shared" si="42"/>
        <v>11.88</v>
      </c>
      <c r="W80" s="120">
        <f t="shared" si="42"/>
        <v>0.54</v>
      </c>
      <c r="X80" s="120">
        <f t="shared" si="33"/>
        <v>450</v>
      </c>
      <c r="Y80" s="30">
        <v>8</v>
      </c>
      <c r="Z80" s="120">
        <f t="shared" si="43"/>
        <v>400</v>
      </c>
      <c r="AA80" s="120">
        <f t="shared" si="44"/>
        <v>28</v>
      </c>
      <c r="AB80" s="31">
        <v>50</v>
      </c>
      <c r="AC80" s="31">
        <v>10</v>
      </c>
      <c r="AD80" s="31"/>
      <c r="AE80" s="120">
        <f t="shared" si="45"/>
        <v>488</v>
      </c>
      <c r="AF80" s="31"/>
      <c r="AG80" s="120">
        <f t="shared" si="34"/>
        <v>938</v>
      </c>
      <c r="AH80" s="120"/>
      <c r="AI80" s="31"/>
    </row>
    <row r="81" spans="2:35" x14ac:dyDescent="0.2">
      <c r="F81" s="103">
        <f>SUM(F65:F80)</f>
        <v>560</v>
      </c>
      <c r="H81" s="103">
        <f>SUM(H65:H80)</f>
        <v>0</v>
      </c>
      <c r="K81" s="103">
        <f>SUM(K65:K80)</f>
        <v>0</v>
      </c>
      <c r="L81" s="104"/>
      <c r="N81" s="103">
        <f>SUM(N65:N80)</f>
        <v>0</v>
      </c>
      <c r="P81" s="103">
        <f>SUM(P65:P80)</f>
        <v>360</v>
      </c>
      <c r="R81" s="103">
        <f t="shared" ref="R81:W81" si="46">SUM(R65:R80)</f>
        <v>0</v>
      </c>
      <c r="S81" s="103">
        <f t="shared" si="46"/>
        <v>22.32</v>
      </c>
      <c r="T81" s="103">
        <f t="shared" si="46"/>
        <v>5.22</v>
      </c>
      <c r="U81" s="103">
        <f t="shared" si="46"/>
        <v>50.04</v>
      </c>
      <c r="V81" s="103">
        <f t="shared" si="46"/>
        <v>11.88</v>
      </c>
      <c r="W81" s="103">
        <f t="shared" si="46"/>
        <v>0.54</v>
      </c>
      <c r="AE81" s="103">
        <f>SUM(AE65:AE80)</f>
        <v>1657</v>
      </c>
      <c r="AF81" s="103">
        <f>SUM(AF65:AF80)</f>
        <v>0</v>
      </c>
      <c r="AG81" s="121">
        <f>SUM(AG65:AG80)</f>
        <v>2667</v>
      </c>
      <c r="AH81" s="120"/>
      <c r="AI81" s="120">
        <f>SUM(AI65:AI80)</f>
        <v>0</v>
      </c>
    </row>
    <row r="82" spans="2:35" ht="5.0999999999999996" customHeight="1" x14ac:dyDescent="0.2"/>
    <row r="83" spans="2:35" x14ac:dyDescent="0.2">
      <c r="B83" s="102" t="s">
        <v>38</v>
      </c>
      <c r="C83" s="102"/>
      <c r="D83" s="102"/>
      <c r="E83" s="102"/>
      <c r="F83" s="103">
        <f>ROUND(F35+F60+F81,0)</f>
        <v>3920</v>
      </c>
      <c r="G83" s="102"/>
      <c r="H83" s="103">
        <f>ROUND(H35+H60+H81,0)</f>
        <v>1260</v>
      </c>
      <c r="I83" s="102"/>
      <c r="J83" s="102"/>
      <c r="K83" s="103">
        <f>ROUND(K35+K60+K81,0)</f>
        <v>7468</v>
      </c>
      <c r="L83" s="103"/>
      <c r="M83" s="102"/>
      <c r="N83" s="103">
        <f>ROUND(N35+N60+N81,0)</f>
        <v>0</v>
      </c>
      <c r="O83" s="102"/>
      <c r="P83" s="103">
        <f>ROUND(P35+P60+P81,0)</f>
        <v>5460</v>
      </c>
      <c r="Q83" s="102"/>
      <c r="R83" s="103">
        <f t="shared" ref="R83:W83" si="47">ROUND(R35+R60+R81,0)</f>
        <v>0</v>
      </c>
      <c r="S83" s="103">
        <f t="shared" si="47"/>
        <v>573</v>
      </c>
      <c r="T83" s="103">
        <f t="shared" si="47"/>
        <v>134</v>
      </c>
      <c r="U83" s="103">
        <f t="shared" si="47"/>
        <v>1285</v>
      </c>
      <c r="V83" s="103">
        <f t="shared" si="47"/>
        <v>305</v>
      </c>
      <c r="W83" s="103">
        <f t="shared" si="47"/>
        <v>14</v>
      </c>
      <c r="X83" s="103"/>
      <c r="Y83" s="103"/>
      <c r="Z83" s="102"/>
      <c r="AA83" s="102"/>
      <c r="AB83" s="102"/>
      <c r="AC83" s="102"/>
      <c r="AD83" s="102"/>
      <c r="AE83" s="103">
        <f>ROUND(AE35+AE60+AE81,0)</f>
        <v>6409</v>
      </c>
      <c r="AF83" s="103">
        <f>ROUND(AF35+AF60+AF81,0)</f>
        <v>0</v>
      </c>
      <c r="AG83" s="103">
        <f>ROUND(AG35+AG60+AG81,0)</f>
        <v>26828</v>
      </c>
      <c r="AI83" s="103">
        <f>ROUND(AI35+AI60+AI81,0)</f>
        <v>0</v>
      </c>
    </row>
    <row r="84" spans="2:35" ht="5.0999999999999996" customHeight="1" x14ac:dyDescent="0.2"/>
    <row r="85" spans="2:35" x14ac:dyDescent="0.2">
      <c r="C85" s="106" t="s">
        <v>159</v>
      </c>
      <c r="M85" s="107" t="s">
        <v>53</v>
      </c>
      <c r="N85" s="108"/>
      <c r="O85" s="108"/>
      <c r="P85" s="108"/>
      <c r="Q85" s="109"/>
    </row>
    <row r="86" spans="2:35" x14ac:dyDescent="0.2">
      <c r="C86" s="106" t="s">
        <v>130</v>
      </c>
      <c r="M86" s="126" t="s">
        <v>150</v>
      </c>
      <c r="N86" s="110"/>
      <c r="O86" s="110"/>
      <c r="P86" s="111"/>
      <c r="Q86" s="27"/>
      <c r="AG86" s="112">
        <f>+AG83+SUM(Q86:Q88)</f>
        <v>26828</v>
      </c>
    </row>
    <row r="87" spans="2:35" x14ac:dyDescent="0.2">
      <c r="C87" s="106" t="s">
        <v>128</v>
      </c>
      <c r="M87" s="107" t="s">
        <v>110</v>
      </c>
      <c r="N87" s="108"/>
      <c r="O87" s="108"/>
      <c r="P87" s="109"/>
      <c r="Q87" s="24"/>
    </row>
    <row r="88" spans="2:35" x14ac:dyDescent="0.2">
      <c r="C88" s="95" t="s">
        <v>47</v>
      </c>
      <c r="M88" s="107" t="s">
        <v>111</v>
      </c>
      <c r="N88" s="108"/>
      <c r="O88" s="108"/>
      <c r="P88" s="109"/>
      <c r="Q88" s="24"/>
    </row>
  </sheetData>
  <sheetProtection sheet="1" selectLockedCells="1"/>
  <phoneticPr fontId="0" type="noConversion"/>
  <pageMargins left="0.16" right="0.46" top="0.9" bottom="0.56000000000000005" header="0.34" footer="0.27"/>
  <pageSetup scale="68" fitToWidth="2" fitToHeight="2" orientation="landscape" horizontalDpi="300" verticalDpi="300" r:id="rId1"/>
  <headerFooter alignWithMargins="0">
    <oddHeader>&amp;C&amp;"Arial,Bold"SHIPROCK HIGH SCHOOL
BOY'S BASKETBALL BUDGET
2017-2018</oddHeader>
    <oddFooter>&amp;L&amp;D      &amp;T&amp;C&amp;P of &amp;N&amp;R&amp;F</oddFooter>
  </headerFooter>
  <rowBreaks count="1" manualBreakCount="1">
    <brk id="6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63D76-43D9-4941-824D-ABA400DBA45F}">
  <dimension ref="A1:AI88"/>
  <sheetViews>
    <sheetView topLeftCell="O1" zoomScaleNormal="100" workbookViewId="0">
      <selection activeCell="Y40" sqref="Y40"/>
    </sheetView>
  </sheetViews>
  <sheetFormatPr defaultRowHeight="12.75" x14ac:dyDescent="0.2"/>
  <cols>
    <col min="1" max="1" width="12" style="95" customWidth="1"/>
    <col min="2" max="2" width="15.7109375" style="95" customWidth="1"/>
    <col min="3" max="3" width="6.7109375" style="95" bestFit="1" customWidth="1"/>
    <col min="4" max="4" width="9.5703125" style="95" bestFit="1" customWidth="1"/>
    <col min="5" max="5" width="8" style="95" bestFit="1" customWidth="1"/>
    <col min="6" max="6" width="12" style="95" customWidth="1"/>
    <col min="7" max="7" width="6.85546875" style="95" bestFit="1" customWidth="1"/>
    <col min="8" max="8" width="11.28515625" style="95" customWidth="1"/>
    <col min="9" max="9" width="9" style="95" customWidth="1"/>
    <col min="10" max="10" width="9.42578125" style="95" bestFit="1" customWidth="1"/>
    <col min="11" max="11" width="11.7109375" style="95" customWidth="1"/>
    <col min="12" max="12" width="9.28515625" style="95" customWidth="1"/>
    <col min="13" max="13" width="8.28515625" style="95" bestFit="1" customWidth="1"/>
    <col min="14" max="14" width="9.28515625" style="95" bestFit="1" customWidth="1"/>
    <col min="15" max="15" width="8.28515625" style="95" bestFit="1" customWidth="1"/>
    <col min="16" max="16" width="11.7109375" style="95" customWidth="1"/>
    <col min="17" max="17" width="11.140625" style="95" bestFit="1" customWidth="1"/>
    <col min="18" max="18" width="10.7109375" style="95" customWidth="1"/>
    <col min="19" max="19" width="9.140625" style="95"/>
    <col min="20" max="20" width="8.140625" style="95" customWidth="1"/>
    <col min="21" max="21" width="10" style="95" customWidth="1"/>
    <col min="22" max="22" width="8.7109375" style="95" customWidth="1"/>
    <col min="23" max="23" width="8.5703125" style="95" bestFit="1" customWidth="1"/>
    <col min="24" max="24" width="11.42578125" style="95" bestFit="1" customWidth="1"/>
    <col min="25" max="25" width="8.28515625" style="95" bestFit="1" customWidth="1"/>
    <col min="26" max="26" width="11" style="95" bestFit="1" customWidth="1"/>
    <col min="27" max="27" width="8.7109375" style="95" customWidth="1"/>
    <col min="28" max="28" width="9" style="95" bestFit="1" customWidth="1"/>
    <col min="29" max="29" width="8" style="95" bestFit="1" customWidth="1"/>
    <col min="30" max="30" width="11" style="95" bestFit="1" customWidth="1"/>
    <col min="31" max="31" width="11" style="95" customWidth="1"/>
    <col min="32" max="32" width="10.140625" style="95" customWidth="1"/>
    <col min="33" max="33" width="12.140625" style="95" customWidth="1"/>
    <col min="34" max="34" width="1.7109375" style="95" customWidth="1"/>
    <col min="35" max="35" width="13" style="95" customWidth="1"/>
    <col min="36" max="16384" width="9.140625" style="95"/>
  </cols>
  <sheetData>
    <row r="1" spans="1:35" x14ac:dyDescent="0.2">
      <c r="A1" s="26"/>
      <c r="B1" s="92" t="s">
        <v>35</v>
      </c>
      <c r="C1" s="26"/>
      <c r="D1" s="26"/>
      <c r="E1" s="26"/>
      <c r="F1" s="58">
        <f>+Football!F1</f>
        <v>10</v>
      </c>
      <c r="G1" s="59"/>
      <c r="H1" s="58">
        <f>+Football!H1</f>
        <v>90</v>
      </c>
      <c r="I1" s="58">
        <f>+Football!I1</f>
        <v>1.2</v>
      </c>
      <c r="J1" s="58">
        <f>+Football!J1</f>
        <v>22</v>
      </c>
      <c r="K1" s="59"/>
      <c r="L1" s="59" t="s">
        <v>7</v>
      </c>
      <c r="M1" s="59">
        <f>+Football!M1</f>
        <v>0.45</v>
      </c>
      <c r="N1" s="59"/>
      <c r="O1" s="25">
        <v>57</v>
      </c>
      <c r="P1" s="26"/>
      <c r="Q1" s="28">
        <f>+Football!Q1</f>
        <v>50</v>
      </c>
      <c r="R1" s="26"/>
      <c r="S1" s="38">
        <f>+Football!S1</f>
        <v>6.2E-2</v>
      </c>
      <c r="T1" s="38">
        <f>+Football!T1</f>
        <v>1.4500000000000001E-2</v>
      </c>
      <c r="U1" s="38">
        <f>+Football!U1</f>
        <v>0.13900000000000001</v>
      </c>
      <c r="V1" s="38">
        <f>+Football!V1</f>
        <v>3.3000000000000002E-2</v>
      </c>
      <c r="W1" s="38">
        <f>+Football!W1</f>
        <v>1.5E-3</v>
      </c>
      <c r="X1" s="26"/>
      <c r="Y1" s="25">
        <v>70</v>
      </c>
      <c r="Z1" s="63"/>
      <c r="AA1" s="38">
        <f>+Football!AA1</f>
        <v>7.0000000000000007E-2</v>
      </c>
      <c r="AB1" s="117" t="s">
        <v>148</v>
      </c>
      <c r="AC1" s="118">
        <v>10</v>
      </c>
      <c r="AD1" s="118">
        <v>10</v>
      </c>
      <c r="AE1" s="26"/>
      <c r="AF1" s="26"/>
      <c r="AG1" s="26"/>
      <c r="AH1" s="94"/>
      <c r="AI1" s="26" t="s">
        <v>7</v>
      </c>
    </row>
    <row r="2" spans="1:35" x14ac:dyDescent="0.2">
      <c r="A2" s="66"/>
      <c r="B2" s="66"/>
      <c r="C2" s="66" t="s">
        <v>11</v>
      </c>
      <c r="D2" s="66" t="s">
        <v>1</v>
      </c>
      <c r="E2" s="66" t="s">
        <v>30</v>
      </c>
      <c r="F2" s="66" t="s">
        <v>21</v>
      </c>
      <c r="G2" s="66" t="s">
        <v>11</v>
      </c>
      <c r="H2" s="66" t="s">
        <v>2</v>
      </c>
      <c r="I2" s="66" t="s">
        <v>7</v>
      </c>
      <c r="J2" s="66" t="s">
        <v>3</v>
      </c>
      <c r="K2" s="66" t="s">
        <v>17</v>
      </c>
      <c r="L2" s="66" t="s">
        <v>5</v>
      </c>
      <c r="M2" s="66" t="s">
        <v>5</v>
      </c>
      <c r="N2" s="66" t="s">
        <v>5</v>
      </c>
      <c r="O2" s="66" t="s">
        <v>9</v>
      </c>
      <c r="P2" s="66" t="s">
        <v>15</v>
      </c>
      <c r="Q2" s="66" t="s">
        <v>18</v>
      </c>
      <c r="R2" s="66" t="s">
        <v>20</v>
      </c>
      <c r="S2" s="66"/>
      <c r="T2" s="66"/>
      <c r="U2" s="66"/>
      <c r="V2" s="66" t="s">
        <v>24</v>
      </c>
      <c r="W2" s="66"/>
      <c r="X2" s="66" t="s">
        <v>17</v>
      </c>
      <c r="Y2" s="66" t="s">
        <v>11</v>
      </c>
      <c r="Z2" s="66" t="s">
        <v>7</v>
      </c>
      <c r="AA2" s="66" t="s">
        <v>28</v>
      </c>
      <c r="AB2" s="66" t="s">
        <v>46</v>
      </c>
      <c r="AC2" s="66" t="s">
        <v>46</v>
      </c>
      <c r="AD2" s="96" t="s">
        <v>46</v>
      </c>
      <c r="AE2" s="66" t="s">
        <v>17</v>
      </c>
      <c r="AF2" s="66" t="s">
        <v>33</v>
      </c>
      <c r="AG2" s="66" t="s">
        <v>17</v>
      </c>
      <c r="AH2" s="97"/>
      <c r="AI2" s="66" t="s">
        <v>43</v>
      </c>
    </row>
    <row r="3" spans="1:35" x14ac:dyDescent="0.2">
      <c r="A3" s="68" t="s">
        <v>0</v>
      </c>
      <c r="B3" s="68" t="s">
        <v>45</v>
      </c>
      <c r="C3" s="68" t="s">
        <v>12</v>
      </c>
      <c r="D3" s="68" t="s">
        <v>39</v>
      </c>
      <c r="E3" s="68" t="s">
        <v>31</v>
      </c>
      <c r="F3" s="68" t="s">
        <v>40</v>
      </c>
      <c r="G3" s="68" t="s">
        <v>14</v>
      </c>
      <c r="H3" s="68" t="s">
        <v>41</v>
      </c>
      <c r="I3" s="68" t="s">
        <v>6</v>
      </c>
      <c r="J3" s="68" t="s">
        <v>42</v>
      </c>
      <c r="K3" s="68" t="s">
        <v>4</v>
      </c>
      <c r="L3" s="68" t="s">
        <v>106</v>
      </c>
      <c r="M3" s="68" t="s">
        <v>6</v>
      </c>
      <c r="N3" s="68" t="s">
        <v>16</v>
      </c>
      <c r="O3" s="68" t="s">
        <v>10</v>
      </c>
      <c r="P3" s="68" t="s">
        <v>16</v>
      </c>
      <c r="Q3" s="68" t="s">
        <v>19</v>
      </c>
      <c r="R3" s="68" t="s">
        <v>16</v>
      </c>
      <c r="S3" s="68" t="s">
        <v>22</v>
      </c>
      <c r="T3" s="68" t="s">
        <v>23</v>
      </c>
      <c r="U3" s="68" t="s">
        <v>24</v>
      </c>
      <c r="V3" s="68" t="s">
        <v>25</v>
      </c>
      <c r="W3" s="68" t="s">
        <v>26</v>
      </c>
      <c r="X3" s="68" t="s">
        <v>27</v>
      </c>
      <c r="Y3" s="68" t="s">
        <v>29</v>
      </c>
      <c r="Z3" s="68" t="s">
        <v>8</v>
      </c>
      <c r="AA3" s="68" t="s">
        <v>29</v>
      </c>
      <c r="AB3" s="98" t="s">
        <v>6</v>
      </c>
      <c r="AC3" s="68" t="s">
        <v>13</v>
      </c>
      <c r="AD3" s="98" t="s">
        <v>151</v>
      </c>
      <c r="AE3" s="68" t="s">
        <v>8</v>
      </c>
      <c r="AF3" s="68" t="s">
        <v>34</v>
      </c>
      <c r="AG3" s="68" t="s">
        <v>16</v>
      </c>
      <c r="AH3" s="99"/>
      <c r="AI3" s="68" t="s">
        <v>44</v>
      </c>
    </row>
    <row r="4" spans="1:35" x14ac:dyDescent="0.2">
      <c r="A4" s="21"/>
      <c r="B4" s="22" t="s">
        <v>175</v>
      </c>
      <c r="C4" s="22">
        <v>14</v>
      </c>
      <c r="D4" s="22">
        <v>1</v>
      </c>
      <c r="E4" s="119">
        <f t="shared" ref="E4:E34" si="0">+C4*D4</f>
        <v>14</v>
      </c>
      <c r="F4" s="120">
        <f>ROUND(E4*$F$1,2)</f>
        <v>140</v>
      </c>
      <c r="G4" s="30"/>
      <c r="H4" s="120">
        <f>ROUND(G4*$H$1,2)</f>
        <v>0</v>
      </c>
      <c r="I4" s="44">
        <v>200</v>
      </c>
      <c r="J4" s="45">
        <v>12</v>
      </c>
      <c r="K4" s="120">
        <f>ROUND((I4*$I$1)+(J4*$J$1),2)</f>
        <v>504</v>
      </c>
      <c r="L4" s="31"/>
      <c r="M4" s="30"/>
      <c r="N4" s="120">
        <f>ROUND(L4+(M4*$M$1),2)</f>
        <v>0</v>
      </c>
      <c r="O4" s="44"/>
      <c r="P4" s="120">
        <f>ROUND(O4*$O$1,2)</f>
        <v>0</v>
      </c>
      <c r="Q4" s="44"/>
      <c r="R4" s="120">
        <f>ROUND(Q4*$Q$1,2)</f>
        <v>0</v>
      </c>
      <c r="S4" s="120">
        <f>ROUND(($P4+$R4+($J$1*$J4))*$S$1,2)</f>
        <v>16.37</v>
      </c>
      <c r="T4" s="120">
        <f>ROUND(($P4+$R4+($J$1*$J4))*T$1,2)</f>
        <v>3.83</v>
      </c>
      <c r="U4" s="120">
        <f>ROUND(($P4+$R4+($J$1*$J4))*U$1,2)</f>
        <v>36.700000000000003</v>
      </c>
      <c r="V4" s="120">
        <f>ROUND(($P4+$R4+($J$1*$J4))*V$1,2)</f>
        <v>8.7100000000000009</v>
      </c>
      <c r="W4" s="120">
        <f>ROUND(($P4+$R4+($J$1*$J4))*W$1,2)</f>
        <v>0.4</v>
      </c>
      <c r="X4" s="120">
        <f t="shared" ref="X4:X34" si="1">+P4+R4+SUM(S4:W4)</f>
        <v>66.010000000000019</v>
      </c>
      <c r="Y4" s="44"/>
      <c r="Z4" s="120">
        <f>ROUND(Y4*$Y$1,2)</f>
        <v>0</v>
      </c>
      <c r="AA4" s="120">
        <f>ROUND(Z4*$AA$1,2)</f>
        <v>0</v>
      </c>
      <c r="AB4" s="45"/>
      <c r="AC4" s="31"/>
      <c r="AD4" s="31"/>
      <c r="AE4" s="120">
        <f>SUM(Z4:AD4)</f>
        <v>0</v>
      </c>
      <c r="AF4" s="31"/>
      <c r="AG4" s="120">
        <f t="shared" ref="AG4:AG34" si="2">+F4+H4+K4+N4+X4+AE4+AF4</f>
        <v>710.01</v>
      </c>
      <c r="AH4" s="102"/>
      <c r="AI4" s="31"/>
    </row>
    <row r="5" spans="1:35" x14ac:dyDescent="0.2">
      <c r="A5" s="21"/>
      <c r="B5" s="22" t="s">
        <v>211</v>
      </c>
      <c r="C5" s="22">
        <v>14</v>
      </c>
      <c r="D5" s="22"/>
      <c r="E5" s="119">
        <f t="shared" si="0"/>
        <v>0</v>
      </c>
      <c r="F5" s="120">
        <f t="shared" ref="F5:F34" si="3">ROUND(E5*$F$1,2)</f>
        <v>0</v>
      </c>
      <c r="G5" s="30"/>
      <c r="H5" s="120">
        <f t="shared" ref="H5:H34" si="4">ROUND(G5*$H$1,2)</f>
        <v>0</v>
      </c>
      <c r="I5" s="44"/>
      <c r="J5" s="45"/>
      <c r="K5" s="120">
        <f t="shared" ref="K5:K34" si="5">ROUND((I5*$I$1)+(J5*$J$1),2)</f>
        <v>0</v>
      </c>
      <c r="L5" s="31"/>
      <c r="M5" s="30"/>
      <c r="N5" s="120">
        <f t="shared" ref="N5:N34" si="6">ROUND(L5+(M5*$M$1),2)</f>
        <v>0</v>
      </c>
      <c r="O5" s="44">
        <v>8</v>
      </c>
      <c r="P5" s="120">
        <f t="shared" ref="P5:P34" si="7">ROUND(O5*$O$1,2)</f>
        <v>456</v>
      </c>
      <c r="Q5" s="44"/>
      <c r="R5" s="120">
        <f t="shared" ref="R5:R34" si="8">ROUND(Q5*$Q$1,2)</f>
        <v>0</v>
      </c>
      <c r="S5" s="120">
        <f t="shared" ref="S5:S34" si="9">ROUND(($P5+$R5+($J$1*$J5))*$S$1,2)</f>
        <v>28.27</v>
      </c>
      <c r="T5" s="120">
        <f t="shared" ref="T5:W34" si="10">ROUND(($P5+$R5+($J$1*$J5))*T$1,2)</f>
        <v>6.61</v>
      </c>
      <c r="U5" s="120">
        <f t="shared" si="10"/>
        <v>63.38</v>
      </c>
      <c r="V5" s="120">
        <f t="shared" si="10"/>
        <v>15.05</v>
      </c>
      <c r="W5" s="120">
        <f t="shared" si="10"/>
        <v>0.68</v>
      </c>
      <c r="X5" s="120">
        <f t="shared" si="1"/>
        <v>569.99</v>
      </c>
      <c r="Y5" s="44">
        <v>3</v>
      </c>
      <c r="Z5" s="120">
        <f>ROUND(Y5*$Y$1,2)</f>
        <v>210</v>
      </c>
      <c r="AA5" s="120">
        <f t="shared" ref="AA5:AA34" si="11">ROUND(Z5*$AA$1,2)</f>
        <v>14.7</v>
      </c>
      <c r="AB5" s="45">
        <v>50</v>
      </c>
      <c r="AC5" s="31">
        <v>10</v>
      </c>
      <c r="AD5" s="31"/>
      <c r="AE5" s="120">
        <f t="shared" ref="AE5:AE34" si="12">SUM(Z5:AD5)</f>
        <v>284.7</v>
      </c>
      <c r="AF5" s="31"/>
      <c r="AG5" s="120">
        <f t="shared" si="2"/>
        <v>854.69</v>
      </c>
      <c r="AH5" s="102"/>
      <c r="AI5" s="31"/>
    </row>
    <row r="6" spans="1:35" x14ac:dyDescent="0.2">
      <c r="A6" s="21"/>
      <c r="B6" s="22" t="s">
        <v>210</v>
      </c>
      <c r="C6" s="22">
        <v>14</v>
      </c>
      <c r="D6" s="22"/>
      <c r="E6" s="119">
        <f t="shared" si="0"/>
        <v>0</v>
      </c>
      <c r="F6" s="120">
        <f t="shared" si="3"/>
        <v>0</v>
      </c>
      <c r="G6" s="30"/>
      <c r="H6" s="120">
        <f t="shared" si="4"/>
        <v>0</v>
      </c>
      <c r="I6" s="44"/>
      <c r="J6" s="45"/>
      <c r="K6" s="120">
        <f t="shared" si="5"/>
        <v>0</v>
      </c>
      <c r="L6" s="31"/>
      <c r="M6" s="30"/>
      <c r="N6" s="120">
        <f t="shared" si="6"/>
        <v>0</v>
      </c>
      <c r="O6" s="44">
        <v>12</v>
      </c>
      <c r="P6" s="120">
        <f t="shared" si="7"/>
        <v>684</v>
      </c>
      <c r="Q6" s="44"/>
      <c r="R6" s="120">
        <f t="shared" si="8"/>
        <v>0</v>
      </c>
      <c r="S6" s="120">
        <f t="shared" si="9"/>
        <v>42.41</v>
      </c>
      <c r="T6" s="120">
        <f t="shared" si="10"/>
        <v>9.92</v>
      </c>
      <c r="U6" s="120">
        <f t="shared" si="10"/>
        <v>95.08</v>
      </c>
      <c r="V6" s="120">
        <f t="shared" si="10"/>
        <v>22.57</v>
      </c>
      <c r="W6" s="120">
        <f t="shared" si="10"/>
        <v>1.03</v>
      </c>
      <c r="X6" s="120">
        <f t="shared" si="1"/>
        <v>855.01</v>
      </c>
      <c r="Y6" s="44">
        <v>12</v>
      </c>
      <c r="Z6" s="120">
        <f t="shared" ref="Z6:Z34" si="13">ROUND(Y6*$Y$1,2)</f>
        <v>840</v>
      </c>
      <c r="AA6" s="120">
        <f t="shared" si="11"/>
        <v>58.8</v>
      </c>
      <c r="AB6" s="45">
        <v>300</v>
      </c>
      <c r="AC6" s="31">
        <v>60</v>
      </c>
      <c r="AD6" s="31"/>
      <c r="AE6" s="120">
        <f t="shared" si="12"/>
        <v>1258.8</v>
      </c>
      <c r="AF6" s="31"/>
      <c r="AG6" s="120">
        <f t="shared" si="2"/>
        <v>2113.81</v>
      </c>
      <c r="AH6" s="102"/>
      <c r="AI6" s="31"/>
    </row>
    <row r="7" spans="1:35" x14ac:dyDescent="0.2">
      <c r="A7" s="21"/>
      <c r="B7" s="22" t="s">
        <v>203</v>
      </c>
      <c r="C7" s="22">
        <v>14</v>
      </c>
      <c r="D7" s="22"/>
      <c r="E7" s="119">
        <f t="shared" si="0"/>
        <v>0</v>
      </c>
      <c r="F7" s="120">
        <f t="shared" si="3"/>
        <v>0</v>
      </c>
      <c r="G7" s="30"/>
      <c r="H7" s="120">
        <f t="shared" si="4"/>
        <v>0</v>
      </c>
      <c r="I7" s="44">
        <v>60</v>
      </c>
      <c r="J7" s="45">
        <v>6</v>
      </c>
      <c r="K7" s="120">
        <f t="shared" si="5"/>
        <v>204</v>
      </c>
      <c r="L7" s="31"/>
      <c r="M7" s="30"/>
      <c r="N7" s="120">
        <f t="shared" si="6"/>
        <v>0</v>
      </c>
      <c r="O7" s="44"/>
      <c r="P7" s="120">
        <f t="shared" si="7"/>
        <v>0</v>
      </c>
      <c r="Q7" s="44"/>
      <c r="R7" s="120">
        <f t="shared" si="8"/>
        <v>0</v>
      </c>
      <c r="S7" s="120">
        <f t="shared" si="9"/>
        <v>8.18</v>
      </c>
      <c r="T7" s="120">
        <f t="shared" si="10"/>
        <v>1.91</v>
      </c>
      <c r="U7" s="120">
        <f t="shared" si="10"/>
        <v>18.350000000000001</v>
      </c>
      <c r="V7" s="120">
        <f t="shared" si="10"/>
        <v>4.3600000000000003</v>
      </c>
      <c r="W7" s="120">
        <f t="shared" si="10"/>
        <v>0.2</v>
      </c>
      <c r="X7" s="120">
        <f t="shared" si="1"/>
        <v>33.000000000000007</v>
      </c>
      <c r="Y7" s="44"/>
      <c r="Z7" s="120">
        <f t="shared" si="13"/>
        <v>0</v>
      </c>
      <c r="AA7" s="120">
        <f t="shared" si="11"/>
        <v>0</v>
      </c>
      <c r="AB7" s="45"/>
      <c r="AC7" s="31"/>
      <c r="AD7" s="31"/>
      <c r="AE7" s="120">
        <f t="shared" si="12"/>
        <v>0</v>
      </c>
      <c r="AF7" s="31"/>
      <c r="AG7" s="120">
        <f t="shared" si="2"/>
        <v>237</v>
      </c>
      <c r="AH7" s="102"/>
      <c r="AI7" s="31"/>
    </row>
    <row r="8" spans="1:35" x14ac:dyDescent="0.2">
      <c r="A8" s="21"/>
      <c r="B8" s="22" t="s">
        <v>212</v>
      </c>
      <c r="C8" s="22">
        <v>14</v>
      </c>
      <c r="D8" s="22">
        <v>7</v>
      </c>
      <c r="E8" s="119">
        <f t="shared" si="0"/>
        <v>98</v>
      </c>
      <c r="F8" s="120">
        <f t="shared" si="3"/>
        <v>980</v>
      </c>
      <c r="G8" s="30"/>
      <c r="H8" s="120">
        <f t="shared" si="4"/>
        <v>0</v>
      </c>
      <c r="I8" s="44">
        <v>510</v>
      </c>
      <c r="J8" s="45">
        <v>36</v>
      </c>
      <c r="K8" s="120">
        <f t="shared" si="5"/>
        <v>1404</v>
      </c>
      <c r="L8" s="31"/>
      <c r="M8" s="30"/>
      <c r="N8" s="120">
        <f t="shared" si="6"/>
        <v>0</v>
      </c>
      <c r="O8" s="44"/>
      <c r="P8" s="120">
        <f t="shared" si="7"/>
        <v>0</v>
      </c>
      <c r="Q8" s="44"/>
      <c r="R8" s="120">
        <f t="shared" si="8"/>
        <v>0</v>
      </c>
      <c r="S8" s="120">
        <f t="shared" si="9"/>
        <v>49.1</v>
      </c>
      <c r="T8" s="120">
        <f t="shared" si="10"/>
        <v>11.48</v>
      </c>
      <c r="U8" s="120">
        <f t="shared" si="10"/>
        <v>110.09</v>
      </c>
      <c r="V8" s="120">
        <f t="shared" si="10"/>
        <v>26.14</v>
      </c>
      <c r="W8" s="120">
        <f t="shared" si="10"/>
        <v>1.19</v>
      </c>
      <c r="X8" s="120">
        <f t="shared" si="1"/>
        <v>198</v>
      </c>
      <c r="Y8" s="44"/>
      <c r="Z8" s="120">
        <f t="shared" si="13"/>
        <v>0</v>
      </c>
      <c r="AA8" s="120">
        <f t="shared" si="11"/>
        <v>0</v>
      </c>
      <c r="AB8" s="45"/>
      <c r="AC8" s="31"/>
      <c r="AD8" s="31"/>
      <c r="AE8" s="120">
        <f t="shared" si="12"/>
        <v>0</v>
      </c>
      <c r="AF8" s="31"/>
      <c r="AG8" s="120">
        <f t="shared" si="2"/>
        <v>2582</v>
      </c>
      <c r="AH8" s="102"/>
      <c r="AI8" s="31"/>
    </row>
    <row r="9" spans="1:35" x14ac:dyDescent="0.2">
      <c r="A9" s="21"/>
      <c r="B9" s="22" t="s">
        <v>213</v>
      </c>
      <c r="C9" s="22">
        <v>14</v>
      </c>
      <c r="D9" s="22"/>
      <c r="E9" s="119">
        <f t="shared" si="0"/>
        <v>0</v>
      </c>
      <c r="F9" s="120">
        <f t="shared" si="3"/>
        <v>0</v>
      </c>
      <c r="G9" s="30"/>
      <c r="H9" s="120">
        <f t="shared" si="4"/>
        <v>0</v>
      </c>
      <c r="I9" s="44">
        <v>40</v>
      </c>
      <c r="J9" s="45">
        <v>4</v>
      </c>
      <c r="K9" s="120">
        <f t="shared" si="5"/>
        <v>136</v>
      </c>
      <c r="L9" s="31"/>
      <c r="M9" s="30"/>
      <c r="N9" s="120">
        <f t="shared" si="6"/>
        <v>0</v>
      </c>
      <c r="O9" s="44"/>
      <c r="P9" s="120">
        <f t="shared" si="7"/>
        <v>0</v>
      </c>
      <c r="Q9" s="44"/>
      <c r="R9" s="120">
        <f t="shared" si="8"/>
        <v>0</v>
      </c>
      <c r="S9" s="120">
        <f t="shared" si="9"/>
        <v>5.46</v>
      </c>
      <c r="T9" s="120">
        <f t="shared" si="10"/>
        <v>1.28</v>
      </c>
      <c r="U9" s="120">
        <f t="shared" si="10"/>
        <v>12.23</v>
      </c>
      <c r="V9" s="120">
        <f t="shared" si="10"/>
        <v>2.9</v>
      </c>
      <c r="W9" s="120">
        <f t="shared" si="10"/>
        <v>0.13</v>
      </c>
      <c r="X9" s="120">
        <f t="shared" si="1"/>
        <v>21.999999999999996</v>
      </c>
      <c r="Y9" s="44"/>
      <c r="Z9" s="120">
        <f t="shared" si="13"/>
        <v>0</v>
      </c>
      <c r="AA9" s="120">
        <f t="shared" si="11"/>
        <v>0</v>
      </c>
      <c r="AB9" s="45"/>
      <c r="AC9" s="31"/>
      <c r="AD9" s="31"/>
      <c r="AE9" s="120">
        <f t="shared" si="12"/>
        <v>0</v>
      </c>
      <c r="AF9" s="31"/>
      <c r="AG9" s="120">
        <f t="shared" si="2"/>
        <v>158</v>
      </c>
      <c r="AH9" s="102"/>
      <c r="AI9" s="31"/>
    </row>
    <row r="10" spans="1:35" x14ac:dyDescent="0.2">
      <c r="A10" s="21"/>
      <c r="B10" s="22" t="s">
        <v>187</v>
      </c>
      <c r="C10" s="22">
        <v>14</v>
      </c>
      <c r="D10" s="22"/>
      <c r="E10" s="119">
        <f t="shared" si="0"/>
        <v>0</v>
      </c>
      <c r="F10" s="120">
        <f t="shared" si="3"/>
        <v>0</v>
      </c>
      <c r="G10" s="30"/>
      <c r="H10" s="120">
        <f t="shared" si="4"/>
        <v>0</v>
      </c>
      <c r="I10" s="44"/>
      <c r="J10" s="45"/>
      <c r="K10" s="120">
        <f t="shared" si="5"/>
        <v>0</v>
      </c>
      <c r="L10" s="31"/>
      <c r="M10" s="30"/>
      <c r="N10" s="120">
        <f t="shared" si="6"/>
        <v>0</v>
      </c>
      <c r="O10" s="44">
        <v>8</v>
      </c>
      <c r="P10" s="120">
        <f t="shared" si="7"/>
        <v>456</v>
      </c>
      <c r="Q10" s="44"/>
      <c r="R10" s="120">
        <f t="shared" si="8"/>
        <v>0</v>
      </c>
      <c r="S10" s="120">
        <f t="shared" si="9"/>
        <v>28.27</v>
      </c>
      <c r="T10" s="120">
        <f t="shared" si="10"/>
        <v>6.61</v>
      </c>
      <c r="U10" s="120">
        <f t="shared" si="10"/>
        <v>63.38</v>
      </c>
      <c r="V10" s="120">
        <f t="shared" si="10"/>
        <v>15.05</v>
      </c>
      <c r="W10" s="120">
        <f t="shared" si="10"/>
        <v>0.68</v>
      </c>
      <c r="X10" s="120">
        <f t="shared" si="1"/>
        <v>569.99</v>
      </c>
      <c r="Y10" s="44">
        <v>3</v>
      </c>
      <c r="Z10" s="120">
        <f t="shared" si="13"/>
        <v>210</v>
      </c>
      <c r="AA10" s="120">
        <f t="shared" si="11"/>
        <v>14.7</v>
      </c>
      <c r="AB10" s="45">
        <v>50</v>
      </c>
      <c r="AC10" s="31">
        <v>10</v>
      </c>
      <c r="AD10" s="31"/>
      <c r="AE10" s="120">
        <f t="shared" si="12"/>
        <v>284.7</v>
      </c>
      <c r="AF10" s="31"/>
      <c r="AG10" s="120">
        <f t="shared" si="2"/>
        <v>854.69</v>
      </c>
      <c r="AH10" s="102"/>
      <c r="AI10" s="31"/>
    </row>
    <row r="11" spans="1:35" x14ac:dyDescent="0.2">
      <c r="A11" s="21"/>
      <c r="B11" s="22" t="s">
        <v>201</v>
      </c>
      <c r="C11" s="22">
        <v>14</v>
      </c>
      <c r="D11" s="22"/>
      <c r="E11" s="119">
        <f t="shared" si="0"/>
        <v>0</v>
      </c>
      <c r="F11" s="120">
        <f t="shared" si="3"/>
        <v>0</v>
      </c>
      <c r="G11" s="30"/>
      <c r="H11" s="120">
        <f t="shared" si="4"/>
        <v>0</v>
      </c>
      <c r="I11" s="44"/>
      <c r="J11" s="45"/>
      <c r="K11" s="120">
        <f t="shared" si="5"/>
        <v>0</v>
      </c>
      <c r="L11" s="31"/>
      <c r="M11" s="30"/>
      <c r="N11" s="120">
        <f t="shared" si="6"/>
        <v>0</v>
      </c>
      <c r="O11" s="44">
        <v>8</v>
      </c>
      <c r="P11" s="120">
        <f t="shared" si="7"/>
        <v>456</v>
      </c>
      <c r="Q11" s="44"/>
      <c r="R11" s="120">
        <f t="shared" si="8"/>
        <v>0</v>
      </c>
      <c r="S11" s="120">
        <f t="shared" si="9"/>
        <v>28.27</v>
      </c>
      <c r="T11" s="120">
        <f t="shared" si="10"/>
        <v>6.61</v>
      </c>
      <c r="U11" s="120">
        <f t="shared" si="10"/>
        <v>63.38</v>
      </c>
      <c r="V11" s="120">
        <f t="shared" si="10"/>
        <v>15.05</v>
      </c>
      <c r="W11" s="120">
        <f t="shared" si="10"/>
        <v>0.68</v>
      </c>
      <c r="X11" s="120">
        <f t="shared" si="1"/>
        <v>569.99</v>
      </c>
      <c r="Y11" s="44">
        <v>3</v>
      </c>
      <c r="Z11" s="120">
        <f t="shared" si="13"/>
        <v>210</v>
      </c>
      <c r="AA11" s="120">
        <f t="shared" si="11"/>
        <v>14.7</v>
      </c>
      <c r="AB11" s="45">
        <v>50</v>
      </c>
      <c r="AC11" s="31">
        <v>10</v>
      </c>
      <c r="AD11" s="31"/>
      <c r="AE11" s="120">
        <f t="shared" si="12"/>
        <v>284.7</v>
      </c>
      <c r="AF11" s="31"/>
      <c r="AG11" s="120">
        <f t="shared" si="2"/>
        <v>854.69</v>
      </c>
      <c r="AH11" s="102"/>
      <c r="AI11" s="31"/>
    </row>
    <row r="12" spans="1:35" x14ac:dyDescent="0.2">
      <c r="A12" s="21"/>
      <c r="B12" s="22" t="s">
        <v>214</v>
      </c>
      <c r="C12" s="22">
        <v>14</v>
      </c>
      <c r="D12" s="22">
        <v>7</v>
      </c>
      <c r="E12" s="119">
        <f t="shared" si="0"/>
        <v>98</v>
      </c>
      <c r="F12" s="120">
        <f t="shared" si="3"/>
        <v>980</v>
      </c>
      <c r="G12" s="30">
        <v>21</v>
      </c>
      <c r="H12" s="120">
        <f t="shared" si="4"/>
        <v>1890</v>
      </c>
      <c r="I12" s="44">
        <v>1080</v>
      </c>
      <c r="J12" s="45">
        <v>36</v>
      </c>
      <c r="K12" s="120">
        <f t="shared" si="5"/>
        <v>2088</v>
      </c>
      <c r="L12" s="31"/>
      <c r="M12" s="30"/>
      <c r="N12" s="120">
        <f t="shared" si="6"/>
        <v>0</v>
      </c>
      <c r="O12" s="44"/>
      <c r="P12" s="120">
        <f t="shared" si="7"/>
        <v>0</v>
      </c>
      <c r="Q12" s="44"/>
      <c r="R12" s="120">
        <f t="shared" si="8"/>
        <v>0</v>
      </c>
      <c r="S12" s="120">
        <f t="shared" si="9"/>
        <v>49.1</v>
      </c>
      <c r="T12" s="120">
        <f t="shared" si="10"/>
        <v>11.48</v>
      </c>
      <c r="U12" s="120">
        <f t="shared" si="10"/>
        <v>110.09</v>
      </c>
      <c r="V12" s="120">
        <f t="shared" si="10"/>
        <v>26.14</v>
      </c>
      <c r="W12" s="120">
        <f t="shared" si="10"/>
        <v>1.19</v>
      </c>
      <c r="X12" s="120">
        <f t="shared" si="1"/>
        <v>198</v>
      </c>
      <c r="Y12" s="44"/>
      <c r="Z12" s="120">
        <f t="shared" si="13"/>
        <v>0</v>
      </c>
      <c r="AA12" s="120">
        <f t="shared" si="11"/>
        <v>0</v>
      </c>
      <c r="AB12" s="45"/>
      <c r="AC12" s="31"/>
      <c r="AD12" s="31"/>
      <c r="AE12" s="120">
        <f t="shared" si="12"/>
        <v>0</v>
      </c>
      <c r="AF12" s="31"/>
      <c r="AG12" s="120">
        <f t="shared" si="2"/>
        <v>5156</v>
      </c>
      <c r="AH12" s="102"/>
      <c r="AI12" s="31"/>
    </row>
    <row r="13" spans="1:35" x14ac:dyDescent="0.2">
      <c r="A13" s="21"/>
      <c r="B13" s="22" t="s">
        <v>215</v>
      </c>
      <c r="C13" s="22">
        <v>14</v>
      </c>
      <c r="D13" s="22"/>
      <c r="E13" s="119">
        <f t="shared" si="0"/>
        <v>0</v>
      </c>
      <c r="F13" s="120">
        <f t="shared" si="3"/>
        <v>0</v>
      </c>
      <c r="G13" s="30"/>
      <c r="H13" s="120">
        <f t="shared" si="4"/>
        <v>0</v>
      </c>
      <c r="I13" s="44"/>
      <c r="J13" s="45"/>
      <c r="K13" s="120">
        <f t="shared" si="5"/>
        <v>0</v>
      </c>
      <c r="L13" s="31"/>
      <c r="M13" s="30"/>
      <c r="N13" s="120">
        <f t="shared" si="6"/>
        <v>0</v>
      </c>
      <c r="O13" s="44">
        <v>8</v>
      </c>
      <c r="P13" s="120">
        <f t="shared" si="7"/>
        <v>456</v>
      </c>
      <c r="Q13" s="44"/>
      <c r="R13" s="120">
        <f t="shared" si="8"/>
        <v>0</v>
      </c>
      <c r="S13" s="120">
        <f t="shared" si="9"/>
        <v>28.27</v>
      </c>
      <c r="T13" s="120">
        <f t="shared" si="10"/>
        <v>6.61</v>
      </c>
      <c r="U13" s="120">
        <f t="shared" si="10"/>
        <v>63.38</v>
      </c>
      <c r="V13" s="120">
        <f t="shared" si="10"/>
        <v>15.05</v>
      </c>
      <c r="W13" s="120">
        <f t="shared" si="10"/>
        <v>0.68</v>
      </c>
      <c r="X13" s="120">
        <f t="shared" si="1"/>
        <v>569.99</v>
      </c>
      <c r="Y13" s="44">
        <v>3</v>
      </c>
      <c r="Z13" s="120">
        <f t="shared" si="13"/>
        <v>210</v>
      </c>
      <c r="AA13" s="120">
        <f t="shared" si="11"/>
        <v>14.7</v>
      </c>
      <c r="AB13" s="45">
        <v>50</v>
      </c>
      <c r="AC13" s="31">
        <v>10</v>
      </c>
      <c r="AD13" s="31"/>
      <c r="AE13" s="120">
        <f t="shared" si="12"/>
        <v>284.7</v>
      </c>
      <c r="AF13" s="31"/>
      <c r="AG13" s="120">
        <f t="shared" si="2"/>
        <v>854.69</v>
      </c>
      <c r="AH13" s="102"/>
      <c r="AI13" s="31"/>
    </row>
    <row r="14" spans="1:35" x14ac:dyDescent="0.2">
      <c r="A14" s="21"/>
      <c r="B14" s="22" t="s">
        <v>216</v>
      </c>
      <c r="C14" s="22">
        <v>14</v>
      </c>
      <c r="D14" s="22">
        <v>7</v>
      </c>
      <c r="E14" s="119">
        <f t="shared" si="0"/>
        <v>98</v>
      </c>
      <c r="F14" s="120">
        <f t="shared" si="3"/>
        <v>980</v>
      </c>
      <c r="G14" s="30">
        <v>14</v>
      </c>
      <c r="H14" s="120">
        <f t="shared" si="4"/>
        <v>1260</v>
      </c>
      <c r="I14" s="44">
        <v>460</v>
      </c>
      <c r="J14" s="45">
        <v>36</v>
      </c>
      <c r="K14" s="120">
        <f t="shared" si="5"/>
        <v>1344</v>
      </c>
      <c r="L14" s="31"/>
      <c r="M14" s="30"/>
      <c r="N14" s="120">
        <f t="shared" si="6"/>
        <v>0</v>
      </c>
      <c r="O14" s="44"/>
      <c r="P14" s="120">
        <f t="shared" si="7"/>
        <v>0</v>
      </c>
      <c r="Q14" s="44"/>
      <c r="R14" s="120">
        <f t="shared" si="8"/>
        <v>0</v>
      </c>
      <c r="S14" s="120">
        <f t="shared" si="9"/>
        <v>49.1</v>
      </c>
      <c r="T14" s="120">
        <f t="shared" si="10"/>
        <v>11.48</v>
      </c>
      <c r="U14" s="120">
        <f t="shared" si="10"/>
        <v>110.09</v>
      </c>
      <c r="V14" s="120">
        <f t="shared" si="10"/>
        <v>26.14</v>
      </c>
      <c r="W14" s="120">
        <f t="shared" si="10"/>
        <v>1.19</v>
      </c>
      <c r="X14" s="120">
        <f t="shared" si="1"/>
        <v>198</v>
      </c>
      <c r="Y14" s="44"/>
      <c r="Z14" s="120">
        <f t="shared" si="13"/>
        <v>0</v>
      </c>
      <c r="AA14" s="120">
        <f t="shared" si="11"/>
        <v>0</v>
      </c>
      <c r="AB14" s="45"/>
      <c r="AC14" s="31"/>
      <c r="AD14" s="31"/>
      <c r="AE14" s="120">
        <f t="shared" si="12"/>
        <v>0</v>
      </c>
      <c r="AF14" s="31"/>
      <c r="AG14" s="120">
        <f t="shared" si="2"/>
        <v>3782</v>
      </c>
      <c r="AH14" s="102"/>
      <c r="AI14" s="31"/>
    </row>
    <row r="15" spans="1:35" x14ac:dyDescent="0.2">
      <c r="A15" s="21"/>
      <c r="B15" s="22" t="s">
        <v>217</v>
      </c>
      <c r="C15" s="22">
        <v>14</v>
      </c>
      <c r="D15" s="22">
        <v>1</v>
      </c>
      <c r="E15" s="119">
        <f t="shared" si="0"/>
        <v>14</v>
      </c>
      <c r="F15" s="120">
        <f t="shared" si="3"/>
        <v>140</v>
      </c>
      <c r="G15" s="30"/>
      <c r="H15" s="120">
        <f t="shared" si="4"/>
        <v>0</v>
      </c>
      <c r="I15" s="44">
        <v>140</v>
      </c>
      <c r="J15" s="45">
        <v>6</v>
      </c>
      <c r="K15" s="120">
        <f t="shared" si="5"/>
        <v>300</v>
      </c>
      <c r="L15" s="31"/>
      <c r="M15" s="30"/>
      <c r="N15" s="120">
        <f t="shared" si="6"/>
        <v>0</v>
      </c>
      <c r="O15" s="44"/>
      <c r="P15" s="120">
        <f t="shared" si="7"/>
        <v>0</v>
      </c>
      <c r="Q15" s="44"/>
      <c r="R15" s="120">
        <f t="shared" si="8"/>
        <v>0</v>
      </c>
      <c r="S15" s="120">
        <f t="shared" si="9"/>
        <v>8.18</v>
      </c>
      <c r="T15" s="120">
        <f t="shared" si="10"/>
        <v>1.91</v>
      </c>
      <c r="U15" s="120">
        <f t="shared" si="10"/>
        <v>18.350000000000001</v>
      </c>
      <c r="V15" s="120">
        <f t="shared" si="10"/>
        <v>4.3600000000000003</v>
      </c>
      <c r="W15" s="120">
        <f t="shared" si="10"/>
        <v>0.2</v>
      </c>
      <c r="X15" s="120">
        <f t="shared" si="1"/>
        <v>33.000000000000007</v>
      </c>
      <c r="Y15" s="44"/>
      <c r="Z15" s="120">
        <f t="shared" si="13"/>
        <v>0</v>
      </c>
      <c r="AA15" s="120">
        <f t="shared" si="11"/>
        <v>0</v>
      </c>
      <c r="AB15" s="45"/>
      <c r="AC15" s="31"/>
      <c r="AD15" s="31"/>
      <c r="AE15" s="120">
        <f t="shared" si="12"/>
        <v>0</v>
      </c>
      <c r="AF15" s="31"/>
      <c r="AG15" s="120">
        <f t="shared" si="2"/>
        <v>473</v>
      </c>
      <c r="AH15" s="102"/>
      <c r="AI15" s="31"/>
    </row>
    <row r="16" spans="1:35" x14ac:dyDescent="0.2">
      <c r="A16" s="21"/>
      <c r="B16" s="22" t="s">
        <v>218</v>
      </c>
      <c r="C16" s="22">
        <v>14</v>
      </c>
      <c r="D16" s="22"/>
      <c r="E16" s="119">
        <f t="shared" si="0"/>
        <v>0</v>
      </c>
      <c r="F16" s="120">
        <f t="shared" si="3"/>
        <v>0</v>
      </c>
      <c r="G16" s="30"/>
      <c r="H16" s="120">
        <f t="shared" si="4"/>
        <v>0</v>
      </c>
      <c r="I16" s="44"/>
      <c r="J16" s="45"/>
      <c r="K16" s="120">
        <f t="shared" si="5"/>
        <v>0</v>
      </c>
      <c r="L16" s="31"/>
      <c r="M16" s="30"/>
      <c r="N16" s="120">
        <f t="shared" si="6"/>
        <v>0</v>
      </c>
      <c r="O16" s="44">
        <v>8</v>
      </c>
      <c r="P16" s="120">
        <f t="shared" si="7"/>
        <v>456</v>
      </c>
      <c r="Q16" s="44"/>
      <c r="R16" s="120">
        <f t="shared" si="8"/>
        <v>0</v>
      </c>
      <c r="S16" s="120">
        <f t="shared" si="9"/>
        <v>28.27</v>
      </c>
      <c r="T16" s="120">
        <f t="shared" si="10"/>
        <v>6.61</v>
      </c>
      <c r="U16" s="120">
        <f t="shared" si="10"/>
        <v>63.38</v>
      </c>
      <c r="V16" s="120">
        <f t="shared" si="10"/>
        <v>15.05</v>
      </c>
      <c r="W16" s="120">
        <f t="shared" si="10"/>
        <v>0.68</v>
      </c>
      <c r="X16" s="120">
        <f t="shared" si="1"/>
        <v>569.99</v>
      </c>
      <c r="Y16" s="44">
        <v>3</v>
      </c>
      <c r="Z16" s="120">
        <f t="shared" si="13"/>
        <v>210</v>
      </c>
      <c r="AA16" s="120">
        <f t="shared" si="11"/>
        <v>14.7</v>
      </c>
      <c r="AB16" s="45">
        <v>50</v>
      </c>
      <c r="AC16" s="31">
        <v>10</v>
      </c>
      <c r="AD16" s="31"/>
      <c r="AE16" s="120">
        <f t="shared" si="12"/>
        <v>284.7</v>
      </c>
      <c r="AF16" s="31"/>
      <c r="AG16" s="120">
        <f t="shared" si="2"/>
        <v>854.69</v>
      </c>
      <c r="AH16" s="102"/>
      <c r="AI16" s="31"/>
    </row>
    <row r="17" spans="1:35" x14ac:dyDescent="0.2">
      <c r="A17" s="21"/>
      <c r="B17" s="22" t="s">
        <v>170</v>
      </c>
      <c r="C17" s="22">
        <v>14</v>
      </c>
      <c r="D17" s="22"/>
      <c r="E17" s="119">
        <f t="shared" si="0"/>
        <v>0</v>
      </c>
      <c r="F17" s="120">
        <f t="shared" si="3"/>
        <v>0</v>
      </c>
      <c r="G17" s="30"/>
      <c r="H17" s="120">
        <f t="shared" si="4"/>
        <v>0</v>
      </c>
      <c r="I17" s="44"/>
      <c r="J17" s="45"/>
      <c r="K17" s="120">
        <f t="shared" si="5"/>
        <v>0</v>
      </c>
      <c r="L17" s="31"/>
      <c r="M17" s="30"/>
      <c r="N17" s="120">
        <f t="shared" si="6"/>
        <v>0</v>
      </c>
      <c r="O17" s="44">
        <v>8</v>
      </c>
      <c r="P17" s="120">
        <f t="shared" si="7"/>
        <v>456</v>
      </c>
      <c r="Q17" s="44"/>
      <c r="R17" s="120">
        <f t="shared" si="8"/>
        <v>0</v>
      </c>
      <c r="S17" s="120">
        <f t="shared" si="9"/>
        <v>28.27</v>
      </c>
      <c r="T17" s="120">
        <f t="shared" si="10"/>
        <v>6.61</v>
      </c>
      <c r="U17" s="120">
        <f t="shared" si="10"/>
        <v>63.38</v>
      </c>
      <c r="V17" s="120">
        <f t="shared" si="10"/>
        <v>15.05</v>
      </c>
      <c r="W17" s="120">
        <f t="shared" si="10"/>
        <v>0.68</v>
      </c>
      <c r="X17" s="120">
        <f t="shared" si="1"/>
        <v>569.99</v>
      </c>
      <c r="Y17" s="44">
        <v>3</v>
      </c>
      <c r="Z17" s="120">
        <f t="shared" si="13"/>
        <v>210</v>
      </c>
      <c r="AA17" s="120">
        <f t="shared" si="11"/>
        <v>14.7</v>
      </c>
      <c r="AB17" s="45">
        <v>50</v>
      </c>
      <c r="AC17" s="31">
        <v>10</v>
      </c>
      <c r="AD17" s="31"/>
      <c r="AE17" s="120">
        <f t="shared" si="12"/>
        <v>284.7</v>
      </c>
      <c r="AF17" s="31"/>
      <c r="AG17" s="120">
        <f t="shared" si="2"/>
        <v>854.69</v>
      </c>
      <c r="AH17" s="102"/>
      <c r="AI17" s="31"/>
    </row>
    <row r="18" spans="1:35" x14ac:dyDescent="0.2">
      <c r="A18" s="21"/>
      <c r="B18" s="22" t="s">
        <v>196</v>
      </c>
      <c r="C18" s="22">
        <v>14</v>
      </c>
      <c r="D18" s="22">
        <v>1</v>
      </c>
      <c r="E18" s="119">
        <f t="shared" si="0"/>
        <v>14</v>
      </c>
      <c r="F18" s="120">
        <f t="shared" si="3"/>
        <v>140</v>
      </c>
      <c r="G18" s="30"/>
      <c r="H18" s="120">
        <f t="shared" si="4"/>
        <v>0</v>
      </c>
      <c r="I18" s="44">
        <v>250</v>
      </c>
      <c r="J18" s="45">
        <v>12</v>
      </c>
      <c r="K18" s="120">
        <f t="shared" si="5"/>
        <v>564</v>
      </c>
      <c r="L18" s="31"/>
      <c r="M18" s="30"/>
      <c r="N18" s="120">
        <f t="shared" si="6"/>
        <v>0</v>
      </c>
      <c r="O18" s="44"/>
      <c r="P18" s="120">
        <f t="shared" si="7"/>
        <v>0</v>
      </c>
      <c r="Q18" s="44"/>
      <c r="R18" s="120">
        <f t="shared" si="8"/>
        <v>0</v>
      </c>
      <c r="S18" s="120">
        <f t="shared" si="9"/>
        <v>16.37</v>
      </c>
      <c r="T18" s="120">
        <f t="shared" si="10"/>
        <v>3.83</v>
      </c>
      <c r="U18" s="120">
        <f t="shared" si="10"/>
        <v>36.700000000000003</v>
      </c>
      <c r="V18" s="120">
        <f t="shared" si="10"/>
        <v>8.7100000000000009</v>
      </c>
      <c r="W18" s="120">
        <f t="shared" si="10"/>
        <v>0.4</v>
      </c>
      <c r="X18" s="120">
        <f t="shared" si="1"/>
        <v>66.010000000000019</v>
      </c>
      <c r="Y18" s="44"/>
      <c r="Z18" s="120">
        <f t="shared" si="13"/>
        <v>0</v>
      </c>
      <c r="AA18" s="120">
        <f t="shared" si="11"/>
        <v>0</v>
      </c>
      <c r="AB18" s="45"/>
      <c r="AC18" s="31"/>
      <c r="AD18" s="31"/>
      <c r="AE18" s="120">
        <f t="shared" si="12"/>
        <v>0</v>
      </c>
      <c r="AF18" s="31"/>
      <c r="AG18" s="120">
        <f t="shared" si="2"/>
        <v>770.01</v>
      </c>
      <c r="AH18" s="102"/>
      <c r="AI18" s="31"/>
    </row>
    <row r="19" spans="1:35" x14ac:dyDescent="0.2">
      <c r="A19" s="21"/>
      <c r="B19" s="22" t="s">
        <v>219</v>
      </c>
      <c r="C19" s="22">
        <v>14</v>
      </c>
      <c r="D19" s="22"/>
      <c r="E19" s="119">
        <f t="shared" si="0"/>
        <v>0</v>
      </c>
      <c r="F19" s="120">
        <f t="shared" si="3"/>
        <v>0</v>
      </c>
      <c r="G19" s="30"/>
      <c r="H19" s="120">
        <f t="shared" si="4"/>
        <v>0</v>
      </c>
      <c r="I19" s="44">
        <v>60</v>
      </c>
      <c r="J19" s="45">
        <v>6</v>
      </c>
      <c r="K19" s="120">
        <f t="shared" si="5"/>
        <v>204</v>
      </c>
      <c r="L19" s="31"/>
      <c r="M19" s="30"/>
      <c r="N19" s="120">
        <f t="shared" si="6"/>
        <v>0</v>
      </c>
      <c r="O19" s="44"/>
      <c r="P19" s="120">
        <f t="shared" si="7"/>
        <v>0</v>
      </c>
      <c r="Q19" s="44"/>
      <c r="R19" s="120">
        <f t="shared" si="8"/>
        <v>0</v>
      </c>
      <c r="S19" s="120">
        <f t="shared" si="9"/>
        <v>8.18</v>
      </c>
      <c r="T19" s="120">
        <f t="shared" si="10"/>
        <v>1.91</v>
      </c>
      <c r="U19" s="120">
        <f t="shared" si="10"/>
        <v>18.350000000000001</v>
      </c>
      <c r="V19" s="120">
        <f t="shared" si="10"/>
        <v>4.3600000000000003</v>
      </c>
      <c r="W19" s="120">
        <f t="shared" si="10"/>
        <v>0.2</v>
      </c>
      <c r="X19" s="120">
        <f t="shared" si="1"/>
        <v>33.000000000000007</v>
      </c>
      <c r="Y19" s="44"/>
      <c r="Z19" s="120">
        <f t="shared" si="13"/>
        <v>0</v>
      </c>
      <c r="AA19" s="120">
        <f t="shared" si="11"/>
        <v>0</v>
      </c>
      <c r="AB19" s="45"/>
      <c r="AC19" s="31"/>
      <c r="AD19" s="31"/>
      <c r="AE19" s="120">
        <f t="shared" si="12"/>
        <v>0</v>
      </c>
      <c r="AF19" s="31"/>
      <c r="AG19" s="120">
        <f t="shared" si="2"/>
        <v>237</v>
      </c>
      <c r="AH19" s="102"/>
      <c r="AI19" s="31"/>
    </row>
    <row r="20" spans="1:35" x14ac:dyDescent="0.2">
      <c r="A20" s="21"/>
      <c r="B20" s="22" t="s">
        <v>179</v>
      </c>
      <c r="C20" s="22">
        <v>14</v>
      </c>
      <c r="D20" s="22">
        <v>1</v>
      </c>
      <c r="E20" s="119">
        <f t="shared" si="0"/>
        <v>14</v>
      </c>
      <c r="F20" s="120">
        <f t="shared" si="3"/>
        <v>140</v>
      </c>
      <c r="G20" s="30"/>
      <c r="H20" s="120">
        <f t="shared" si="4"/>
        <v>0</v>
      </c>
      <c r="I20" s="44">
        <v>250</v>
      </c>
      <c r="J20" s="45">
        <v>12</v>
      </c>
      <c r="K20" s="120">
        <f t="shared" si="5"/>
        <v>564</v>
      </c>
      <c r="L20" s="31"/>
      <c r="M20" s="30"/>
      <c r="N20" s="120">
        <f t="shared" si="6"/>
        <v>0</v>
      </c>
      <c r="O20" s="44"/>
      <c r="P20" s="120">
        <f t="shared" si="7"/>
        <v>0</v>
      </c>
      <c r="Q20" s="44"/>
      <c r="R20" s="120">
        <f t="shared" si="8"/>
        <v>0</v>
      </c>
      <c r="S20" s="120">
        <f t="shared" si="9"/>
        <v>16.37</v>
      </c>
      <c r="T20" s="120">
        <f t="shared" si="10"/>
        <v>3.83</v>
      </c>
      <c r="U20" s="120">
        <f t="shared" si="10"/>
        <v>36.700000000000003</v>
      </c>
      <c r="V20" s="120">
        <f t="shared" si="10"/>
        <v>8.7100000000000009</v>
      </c>
      <c r="W20" s="120">
        <f t="shared" si="10"/>
        <v>0.4</v>
      </c>
      <c r="X20" s="120">
        <f t="shared" si="1"/>
        <v>66.010000000000019</v>
      </c>
      <c r="Y20" s="44"/>
      <c r="Z20" s="120">
        <f t="shared" si="13"/>
        <v>0</v>
      </c>
      <c r="AA20" s="120">
        <f t="shared" si="11"/>
        <v>0</v>
      </c>
      <c r="AB20" s="45"/>
      <c r="AC20" s="31"/>
      <c r="AD20" s="31"/>
      <c r="AE20" s="120">
        <f t="shared" si="12"/>
        <v>0</v>
      </c>
      <c r="AF20" s="31"/>
      <c r="AG20" s="120">
        <f t="shared" si="2"/>
        <v>770.01</v>
      </c>
      <c r="AH20" s="102"/>
      <c r="AI20" s="31"/>
    </row>
    <row r="21" spans="1:35" x14ac:dyDescent="0.2">
      <c r="A21" s="21"/>
      <c r="B21" s="22" t="s">
        <v>180</v>
      </c>
      <c r="C21" s="22">
        <v>14</v>
      </c>
      <c r="D21" s="22"/>
      <c r="E21" s="119">
        <f t="shared" si="0"/>
        <v>0</v>
      </c>
      <c r="F21" s="120">
        <f t="shared" si="3"/>
        <v>0</v>
      </c>
      <c r="G21" s="30"/>
      <c r="H21" s="120">
        <f t="shared" si="4"/>
        <v>0</v>
      </c>
      <c r="I21" s="44"/>
      <c r="J21" s="45"/>
      <c r="K21" s="120">
        <f t="shared" si="5"/>
        <v>0</v>
      </c>
      <c r="L21" s="31"/>
      <c r="M21" s="30"/>
      <c r="N21" s="120">
        <f t="shared" si="6"/>
        <v>0</v>
      </c>
      <c r="O21" s="44">
        <v>8</v>
      </c>
      <c r="P21" s="120">
        <f t="shared" si="7"/>
        <v>456</v>
      </c>
      <c r="Q21" s="44"/>
      <c r="R21" s="120">
        <f t="shared" si="8"/>
        <v>0</v>
      </c>
      <c r="S21" s="120">
        <f t="shared" si="9"/>
        <v>28.27</v>
      </c>
      <c r="T21" s="120">
        <f t="shared" si="10"/>
        <v>6.61</v>
      </c>
      <c r="U21" s="120">
        <f t="shared" si="10"/>
        <v>63.38</v>
      </c>
      <c r="V21" s="120">
        <f t="shared" si="10"/>
        <v>15.05</v>
      </c>
      <c r="W21" s="120">
        <f t="shared" si="10"/>
        <v>0.68</v>
      </c>
      <c r="X21" s="120">
        <f t="shared" si="1"/>
        <v>569.99</v>
      </c>
      <c r="Y21" s="44">
        <v>3</v>
      </c>
      <c r="Z21" s="120">
        <f t="shared" si="13"/>
        <v>210</v>
      </c>
      <c r="AA21" s="120">
        <f t="shared" si="11"/>
        <v>14.7</v>
      </c>
      <c r="AB21" s="45">
        <v>50</v>
      </c>
      <c r="AC21" s="31">
        <v>10</v>
      </c>
      <c r="AD21" s="31"/>
      <c r="AE21" s="120">
        <f t="shared" si="12"/>
        <v>284.7</v>
      </c>
      <c r="AF21" s="31"/>
      <c r="AG21" s="120">
        <f t="shared" si="2"/>
        <v>854.69</v>
      </c>
      <c r="AH21" s="102"/>
      <c r="AI21" s="31"/>
    </row>
    <row r="22" spans="1:35" x14ac:dyDescent="0.2">
      <c r="A22" s="21"/>
      <c r="B22" s="22"/>
      <c r="C22" s="22"/>
      <c r="D22" s="22"/>
      <c r="E22" s="119">
        <f t="shared" si="0"/>
        <v>0</v>
      </c>
      <c r="F22" s="120">
        <f t="shared" si="3"/>
        <v>0</v>
      </c>
      <c r="G22" s="30"/>
      <c r="H22" s="120">
        <f t="shared" si="4"/>
        <v>0</v>
      </c>
      <c r="I22" s="44"/>
      <c r="J22" s="45"/>
      <c r="K22" s="120">
        <f t="shared" si="5"/>
        <v>0</v>
      </c>
      <c r="L22" s="31"/>
      <c r="M22" s="30"/>
      <c r="N22" s="120">
        <f t="shared" si="6"/>
        <v>0</v>
      </c>
      <c r="O22" s="44"/>
      <c r="P22" s="120">
        <f t="shared" si="7"/>
        <v>0</v>
      </c>
      <c r="Q22" s="44"/>
      <c r="R22" s="120">
        <f t="shared" si="8"/>
        <v>0</v>
      </c>
      <c r="S22" s="120">
        <f t="shared" si="9"/>
        <v>0</v>
      </c>
      <c r="T22" s="120">
        <f t="shared" si="10"/>
        <v>0</v>
      </c>
      <c r="U22" s="120">
        <f t="shared" si="10"/>
        <v>0</v>
      </c>
      <c r="V22" s="120">
        <f t="shared" si="10"/>
        <v>0</v>
      </c>
      <c r="W22" s="120">
        <f t="shared" si="10"/>
        <v>0</v>
      </c>
      <c r="X22" s="120">
        <f t="shared" si="1"/>
        <v>0</v>
      </c>
      <c r="Y22" s="44"/>
      <c r="Z22" s="120">
        <f t="shared" si="13"/>
        <v>0</v>
      </c>
      <c r="AA22" s="120">
        <f t="shared" si="11"/>
        <v>0</v>
      </c>
      <c r="AB22" s="45"/>
      <c r="AC22" s="31"/>
      <c r="AD22" s="31"/>
      <c r="AE22" s="120">
        <f t="shared" si="12"/>
        <v>0</v>
      </c>
      <c r="AF22" s="31"/>
      <c r="AG22" s="120">
        <f t="shared" si="2"/>
        <v>0</v>
      </c>
      <c r="AH22" s="102"/>
      <c r="AI22" s="31"/>
    </row>
    <row r="23" spans="1:35" x14ac:dyDescent="0.2">
      <c r="A23" s="21"/>
      <c r="B23" s="22"/>
      <c r="C23" s="22"/>
      <c r="D23" s="22"/>
      <c r="E23" s="119">
        <f t="shared" si="0"/>
        <v>0</v>
      </c>
      <c r="F23" s="120">
        <f t="shared" si="3"/>
        <v>0</v>
      </c>
      <c r="G23" s="30"/>
      <c r="H23" s="120">
        <f t="shared" si="4"/>
        <v>0</v>
      </c>
      <c r="I23" s="44"/>
      <c r="J23" s="45"/>
      <c r="K23" s="120">
        <f t="shared" si="5"/>
        <v>0</v>
      </c>
      <c r="L23" s="31"/>
      <c r="M23" s="30"/>
      <c r="N23" s="120">
        <f t="shared" si="6"/>
        <v>0</v>
      </c>
      <c r="O23" s="44"/>
      <c r="P23" s="120">
        <f t="shared" si="7"/>
        <v>0</v>
      </c>
      <c r="Q23" s="44"/>
      <c r="R23" s="120">
        <f t="shared" si="8"/>
        <v>0</v>
      </c>
      <c r="S23" s="120">
        <f t="shared" si="9"/>
        <v>0</v>
      </c>
      <c r="T23" s="120">
        <f t="shared" si="10"/>
        <v>0</v>
      </c>
      <c r="U23" s="120">
        <f t="shared" si="10"/>
        <v>0</v>
      </c>
      <c r="V23" s="120">
        <f t="shared" si="10"/>
        <v>0</v>
      </c>
      <c r="W23" s="120">
        <f t="shared" si="10"/>
        <v>0</v>
      </c>
      <c r="X23" s="120">
        <f t="shared" si="1"/>
        <v>0</v>
      </c>
      <c r="Y23" s="44"/>
      <c r="Z23" s="120">
        <f t="shared" si="13"/>
        <v>0</v>
      </c>
      <c r="AA23" s="120">
        <f t="shared" si="11"/>
        <v>0</v>
      </c>
      <c r="AB23" s="45"/>
      <c r="AC23" s="31"/>
      <c r="AD23" s="31"/>
      <c r="AE23" s="120">
        <f t="shared" si="12"/>
        <v>0</v>
      </c>
      <c r="AF23" s="31"/>
      <c r="AG23" s="120">
        <f t="shared" si="2"/>
        <v>0</v>
      </c>
      <c r="AH23" s="102"/>
      <c r="AI23" s="31"/>
    </row>
    <row r="24" spans="1:35" x14ac:dyDescent="0.2">
      <c r="A24" s="21"/>
      <c r="B24" s="22"/>
      <c r="C24" s="22"/>
      <c r="D24" s="22"/>
      <c r="E24" s="119">
        <f t="shared" si="0"/>
        <v>0</v>
      </c>
      <c r="F24" s="120">
        <f t="shared" si="3"/>
        <v>0</v>
      </c>
      <c r="G24" s="30"/>
      <c r="H24" s="120">
        <f t="shared" si="4"/>
        <v>0</v>
      </c>
      <c r="I24" s="44"/>
      <c r="J24" s="45"/>
      <c r="K24" s="120">
        <f t="shared" si="5"/>
        <v>0</v>
      </c>
      <c r="L24" s="31"/>
      <c r="M24" s="30"/>
      <c r="N24" s="120">
        <f t="shared" si="6"/>
        <v>0</v>
      </c>
      <c r="O24" s="44"/>
      <c r="P24" s="120">
        <f t="shared" si="7"/>
        <v>0</v>
      </c>
      <c r="Q24" s="44"/>
      <c r="R24" s="120">
        <f t="shared" si="8"/>
        <v>0</v>
      </c>
      <c r="S24" s="120">
        <f t="shared" si="9"/>
        <v>0</v>
      </c>
      <c r="T24" s="120">
        <f t="shared" si="10"/>
        <v>0</v>
      </c>
      <c r="U24" s="120">
        <f t="shared" si="10"/>
        <v>0</v>
      </c>
      <c r="V24" s="120">
        <f t="shared" si="10"/>
        <v>0</v>
      </c>
      <c r="W24" s="120">
        <f t="shared" si="10"/>
        <v>0</v>
      </c>
      <c r="X24" s="120">
        <f t="shared" si="1"/>
        <v>0</v>
      </c>
      <c r="Y24" s="44"/>
      <c r="Z24" s="120">
        <f t="shared" si="13"/>
        <v>0</v>
      </c>
      <c r="AA24" s="120">
        <f t="shared" si="11"/>
        <v>0</v>
      </c>
      <c r="AB24" s="45"/>
      <c r="AC24" s="31"/>
      <c r="AD24" s="31"/>
      <c r="AE24" s="120">
        <f t="shared" si="12"/>
        <v>0</v>
      </c>
      <c r="AF24" s="31"/>
      <c r="AG24" s="120">
        <f t="shared" si="2"/>
        <v>0</v>
      </c>
      <c r="AH24" s="102"/>
      <c r="AI24" s="31"/>
    </row>
    <row r="25" spans="1:35" x14ac:dyDescent="0.2">
      <c r="A25" s="22"/>
      <c r="B25" s="22"/>
      <c r="C25" s="22"/>
      <c r="D25" s="22"/>
      <c r="E25" s="119">
        <f t="shared" si="0"/>
        <v>0</v>
      </c>
      <c r="F25" s="120">
        <f t="shared" si="3"/>
        <v>0</v>
      </c>
      <c r="G25" s="30"/>
      <c r="H25" s="120">
        <f t="shared" si="4"/>
        <v>0</v>
      </c>
      <c r="I25" s="44"/>
      <c r="J25" s="45"/>
      <c r="K25" s="120">
        <f t="shared" si="5"/>
        <v>0</v>
      </c>
      <c r="L25" s="31"/>
      <c r="M25" s="30"/>
      <c r="N25" s="120">
        <f t="shared" si="6"/>
        <v>0</v>
      </c>
      <c r="O25" s="30"/>
      <c r="P25" s="120">
        <f t="shared" si="7"/>
        <v>0</v>
      </c>
      <c r="Q25" s="44"/>
      <c r="R25" s="120">
        <f t="shared" si="8"/>
        <v>0</v>
      </c>
      <c r="S25" s="120">
        <f t="shared" si="9"/>
        <v>0</v>
      </c>
      <c r="T25" s="120">
        <f t="shared" si="10"/>
        <v>0</v>
      </c>
      <c r="U25" s="120">
        <f t="shared" si="10"/>
        <v>0</v>
      </c>
      <c r="V25" s="120">
        <f t="shared" si="10"/>
        <v>0</v>
      </c>
      <c r="W25" s="120">
        <f t="shared" si="10"/>
        <v>0</v>
      </c>
      <c r="X25" s="120">
        <f t="shared" si="1"/>
        <v>0</v>
      </c>
      <c r="Y25" s="44"/>
      <c r="Z25" s="120">
        <f t="shared" si="13"/>
        <v>0</v>
      </c>
      <c r="AA25" s="120">
        <f t="shared" si="11"/>
        <v>0</v>
      </c>
      <c r="AB25" s="45"/>
      <c r="AC25" s="31"/>
      <c r="AD25" s="31"/>
      <c r="AE25" s="120">
        <f t="shared" si="12"/>
        <v>0</v>
      </c>
      <c r="AF25" s="31"/>
      <c r="AG25" s="120">
        <f t="shared" si="2"/>
        <v>0</v>
      </c>
      <c r="AH25" s="102"/>
      <c r="AI25" s="31"/>
    </row>
    <row r="26" spans="1:35" x14ac:dyDescent="0.2">
      <c r="A26" s="22"/>
      <c r="B26" s="22"/>
      <c r="C26" s="22"/>
      <c r="D26" s="22"/>
      <c r="E26" s="119">
        <f t="shared" si="0"/>
        <v>0</v>
      </c>
      <c r="F26" s="120">
        <f t="shared" si="3"/>
        <v>0</v>
      </c>
      <c r="G26" s="30"/>
      <c r="H26" s="120">
        <f t="shared" si="4"/>
        <v>0</v>
      </c>
      <c r="I26" s="44"/>
      <c r="J26" s="45"/>
      <c r="K26" s="120">
        <f t="shared" si="5"/>
        <v>0</v>
      </c>
      <c r="L26" s="31"/>
      <c r="M26" s="30"/>
      <c r="N26" s="120">
        <f t="shared" si="6"/>
        <v>0</v>
      </c>
      <c r="O26" s="30"/>
      <c r="P26" s="120">
        <f t="shared" si="7"/>
        <v>0</v>
      </c>
      <c r="Q26" s="30"/>
      <c r="R26" s="120">
        <f t="shared" si="8"/>
        <v>0</v>
      </c>
      <c r="S26" s="120">
        <f t="shared" si="9"/>
        <v>0</v>
      </c>
      <c r="T26" s="120">
        <f t="shared" si="10"/>
        <v>0</v>
      </c>
      <c r="U26" s="120">
        <f t="shared" si="10"/>
        <v>0</v>
      </c>
      <c r="V26" s="120">
        <f t="shared" si="10"/>
        <v>0</v>
      </c>
      <c r="W26" s="120">
        <f t="shared" si="10"/>
        <v>0</v>
      </c>
      <c r="X26" s="120">
        <f t="shared" si="1"/>
        <v>0</v>
      </c>
      <c r="Y26" s="30"/>
      <c r="Z26" s="120">
        <f t="shared" si="13"/>
        <v>0</v>
      </c>
      <c r="AA26" s="120">
        <f t="shared" si="11"/>
        <v>0</v>
      </c>
      <c r="AB26" s="31"/>
      <c r="AC26" s="31"/>
      <c r="AD26" s="31"/>
      <c r="AE26" s="120">
        <f t="shared" si="12"/>
        <v>0</v>
      </c>
      <c r="AF26" s="31"/>
      <c r="AG26" s="120">
        <f t="shared" si="2"/>
        <v>0</v>
      </c>
      <c r="AH26" s="102"/>
      <c r="AI26" s="31"/>
    </row>
    <row r="27" spans="1:35" x14ac:dyDescent="0.2">
      <c r="A27" s="21"/>
      <c r="B27" s="22"/>
      <c r="C27" s="22"/>
      <c r="D27" s="22"/>
      <c r="E27" s="119">
        <f t="shared" si="0"/>
        <v>0</v>
      </c>
      <c r="F27" s="120">
        <f t="shared" si="3"/>
        <v>0</v>
      </c>
      <c r="G27" s="30"/>
      <c r="H27" s="120">
        <f t="shared" si="4"/>
        <v>0</v>
      </c>
      <c r="I27" s="30"/>
      <c r="J27" s="31"/>
      <c r="K27" s="120">
        <f t="shared" si="5"/>
        <v>0</v>
      </c>
      <c r="L27" s="31"/>
      <c r="M27" s="30"/>
      <c r="N27" s="120">
        <f t="shared" si="6"/>
        <v>0</v>
      </c>
      <c r="O27" s="30"/>
      <c r="P27" s="120">
        <f t="shared" si="7"/>
        <v>0</v>
      </c>
      <c r="Q27" s="30"/>
      <c r="R27" s="120">
        <f t="shared" si="8"/>
        <v>0</v>
      </c>
      <c r="S27" s="120">
        <f t="shared" si="9"/>
        <v>0</v>
      </c>
      <c r="T27" s="120">
        <f t="shared" si="10"/>
        <v>0</v>
      </c>
      <c r="U27" s="120">
        <f t="shared" si="10"/>
        <v>0</v>
      </c>
      <c r="V27" s="120">
        <f t="shared" si="10"/>
        <v>0</v>
      </c>
      <c r="W27" s="120">
        <f t="shared" si="10"/>
        <v>0</v>
      </c>
      <c r="X27" s="120">
        <f t="shared" si="1"/>
        <v>0</v>
      </c>
      <c r="Y27" s="30"/>
      <c r="Z27" s="120">
        <f t="shared" si="13"/>
        <v>0</v>
      </c>
      <c r="AA27" s="120">
        <f t="shared" si="11"/>
        <v>0</v>
      </c>
      <c r="AB27" s="31"/>
      <c r="AC27" s="31"/>
      <c r="AD27" s="31"/>
      <c r="AE27" s="120">
        <f t="shared" si="12"/>
        <v>0</v>
      </c>
      <c r="AF27" s="31"/>
      <c r="AG27" s="120">
        <f t="shared" si="2"/>
        <v>0</v>
      </c>
      <c r="AH27" s="102"/>
      <c r="AI27" s="31"/>
    </row>
    <row r="28" spans="1:35" x14ac:dyDescent="0.2">
      <c r="A28" s="22"/>
      <c r="B28" s="22"/>
      <c r="C28" s="22"/>
      <c r="D28" s="22"/>
      <c r="E28" s="119">
        <f t="shared" si="0"/>
        <v>0</v>
      </c>
      <c r="F28" s="120">
        <f t="shared" si="3"/>
        <v>0</v>
      </c>
      <c r="G28" s="30"/>
      <c r="H28" s="120">
        <f t="shared" si="4"/>
        <v>0</v>
      </c>
      <c r="I28" s="30"/>
      <c r="J28" s="31"/>
      <c r="K28" s="120">
        <f t="shared" si="5"/>
        <v>0</v>
      </c>
      <c r="L28" s="31"/>
      <c r="M28" s="30"/>
      <c r="N28" s="120">
        <f t="shared" si="6"/>
        <v>0</v>
      </c>
      <c r="O28" s="30"/>
      <c r="P28" s="120">
        <f t="shared" si="7"/>
        <v>0</v>
      </c>
      <c r="Q28" s="30"/>
      <c r="R28" s="120">
        <f t="shared" si="8"/>
        <v>0</v>
      </c>
      <c r="S28" s="120">
        <f t="shared" si="9"/>
        <v>0</v>
      </c>
      <c r="T28" s="120">
        <f t="shared" si="10"/>
        <v>0</v>
      </c>
      <c r="U28" s="120">
        <f t="shared" si="10"/>
        <v>0</v>
      </c>
      <c r="V28" s="120">
        <f t="shared" si="10"/>
        <v>0</v>
      </c>
      <c r="W28" s="120">
        <f t="shared" si="10"/>
        <v>0</v>
      </c>
      <c r="X28" s="120">
        <f t="shared" si="1"/>
        <v>0</v>
      </c>
      <c r="Y28" s="30"/>
      <c r="Z28" s="120">
        <f t="shared" si="13"/>
        <v>0</v>
      </c>
      <c r="AA28" s="120">
        <f t="shared" si="11"/>
        <v>0</v>
      </c>
      <c r="AB28" s="31"/>
      <c r="AC28" s="31"/>
      <c r="AD28" s="31"/>
      <c r="AE28" s="120">
        <f t="shared" si="12"/>
        <v>0</v>
      </c>
      <c r="AF28" s="31"/>
      <c r="AG28" s="120">
        <f t="shared" si="2"/>
        <v>0</v>
      </c>
      <c r="AH28" s="102"/>
      <c r="AI28" s="31"/>
    </row>
    <row r="29" spans="1:35" x14ac:dyDescent="0.2">
      <c r="A29" s="22"/>
      <c r="B29" s="22"/>
      <c r="C29" s="22"/>
      <c r="D29" s="22"/>
      <c r="E29" s="119">
        <f t="shared" si="0"/>
        <v>0</v>
      </c>
      <c r="F29" s="120">
        <f t="shared" si="3"/>
        <v>0</v>
      </c>
      <c r="G29" s="30"/>
      <c r="H29" s="120">
        <f t="shared" si="4"/>
        <v>0</v>
      </c>
      <c r="I29" s="30"/>
      <c r="J29" s="31"/>
      <c r="K29" s="120">
        <f t="shared" si="5"/>
        <v>0</v>
      </c>
      <c r="L29" s="31"/>
      <c r="M29" s="30"/>
      <c r="N29" s="120">
        <f t="shared" si="6"/>
        <v>0</v>
      </c>
      <c r="O29" s="30"/>
      <c r="P29" s="120">
        <f t="shared" si="7"/>
        <v>0</v>
      </c>
      <c r="Q29" s="30"/>
      <c r="R29" s="120">
        <f t="shared" si="8"/>
        <v>0</v>
      </c>
      <c r="S29" s="120">
        <f t="shared" si="9"/>
        <v>0</v>
      </c>
      <c r="T29" s="120">
        <f t="shared" si="10"/>
        <v>0</v>
      </c>
      <c r="U29" s="120">
        <f t="shared" si="10"/>
        <v>0</v>
      </c>
      <c r="V29" s="120">
        <f t="shared" si="10"/>
        <v>0</v>
      </c>
      <c r="W29" s="120">
        <f t="shared" si="10"/>
        <v>0</v>
      </c>
      <c r="X29" s="120">
        <f t="shared" si="1"/>
        <v>0</v>
      </c>
      <c r="Y29" s="30"/>
      <c r="Z29" s="120">
        <f t="shared" si="13"/>
        <v>0</v>
      </c>
      <c r="AA29" s="120">
        <f t="shared" si="11"/>
        <v>0</v>
      </c>
      <c r="AB29" s="31"/>
      <c r="AC29" s="31"/>
      <c r="AD29" s="31"/>
      <c r="AE29" s="120">
        <f t="shared" si="12"/>
        <v>0</v>
      </c>
      <c r="AF29" s="31"/>
      <c r="AG29" s="120">
        <f t="shared" si="2"/>
        <v>0</v>
      </c>
      <c r="AH29" s="102"/>
      <c r="AI29" s="31"/>
    </row>
    <row r="30" spans="1:35" x14ac:dyDescent="0.2">
      <c r="A30" s="22"/>
      <c r="B30" s="22"/>
      <c r="C30" s="22"/>
      <c r="D30" s="22"/>
      <c r="E30" s="119">
        <f t="shared" si="0"/>
        <v>0</v>
      </c>
      <c r="F30" s="120">
        <f t="shared" si="3"/>
        <v>0</v>
      </c>
      <c r="G30" s="30"/>
      <c r="H30" s="120">
        <f t="shared" si="4"/>
        <v>0</v>
      </c>
      <c r="I30" s="30"/>
      <c r="J30" s="31"/>
      <c r="K30" s="120">
        <f t="shared" si="5"/>
        <v>0</v>
      </c>
      <c r="L30" s="31"/>
      <c r="M30" s="30"/>
      <c r="N30" s="120">
        <f t="shared" si="6"/>
        <v>0</v>
      </c>
      <c r="O30" s="30"/>
      <c r="P30" s="120">
        <f t="shared" si="7"/>
        <v>0</v>
      </c>
      <c r="Q30" s="30"/>
      <c r="R30" s="120">
        <f t="shared" si="8"/>
        <v>0</v>
      </c>
      <c r="S30" s="120">
        <f t="shared" si="9"/>
        <v>0</v>
      </c>
      <c r="T30" s="120">
        <f t="shared" si="10"/>
        <v>0</v>
      </c>
      <c r="U30" s="120">
        <f t="shared" si="10"/>
        <v>0</v>
      </c>
      <c r="V30" s="120">
        <f t="shared" si="10"/>
        <v>0</v>
      </c>
      <c r="W30" s="120">
        <f t="shared" si="10"/>
        <v>0</v>
      </c>
      <c r="X30" s="120">
        <f t="shared" si="1"/>
        <v>0</v>
      </c>
      <c r="Y30" s="30"/>
      <c r="Z30" s="120">
        <f t="shared" si="13"/>
        <v>0</v>
      </c>
      <c r="AA30" s="120">
        <f t="shared" si="11"/>
        <v>0</v>
      </c>
      <c r="AB30" s="31"/>
      <c r="AC30" s="31"/>
      <c r="AD30" s="31"/>
      <c r="AE30" s="120">
        <f t="shared" si="12"/>
        <v>0</v>
      </c>
      <c r="AF30" s="31"/>
      <c r="AG30" s="120">
        <f t="shared" si="2"/>
        <v>0</v>
      </c>
      <c r="AH30" s="102"/>
      <c r="AI30" s="31"/>
    </row>
    <row r="31" spans="1:35" x14ac:dyDescent="0.2">
      <c r="A31" s="22"/>
      <c r="B31" s="22"/>
      <c r="C31" s="22"/>
      <c r="D31" s="22"/>
      <c r="E31" s="119">
        <f t="shared" si="0"/>
        <v>0</v>
      </c>
      <c r="F31" s="120">
        <f t="shared" si="3"/>
        <v>0</v>
      </c>
      <c r="G31" s="30"/>
      <c r="H31" s="120">
        <f t="shared" si="4"/>
        <v>0</v>
      </c>
      <c r="I31" s="30"/>
      <c r="J31" s="31"/>
      <c r="K31" s="120">
        <f t="shared" si="5"/>
        <v>0</v>
      </c>
      <c r="L31" s="31"/>
      <c r="M31" s="30"/>
      <c r="N31" s="120">
        <f t="shared" si="6"/>
        <v>0</v>
      </c>
      <c r="O31" s="30"/>
      <c r="P31" s="120">
        <f t="shared" si="7"/>
        <v>0</v>
      </c>
      <c r="Q31" s="30"/>
      <c r="R31" s="120">
        <f t="shared" si="8"/>
        <v>0</v>
      </c>
      <c r="S31" s="120">
        <f t="shared" si="9"/>
        <v>0</v>
      </c>
      <c r="T31" s="120">
        <f t="shared" si="10"/>
        <v>0</v>
      </c>
      <c r="U31" s="120">
        <f t="shared" si="10"/>
        <v>0</v>
      </c>
      <c r="V31" s="120">
        <f t="shared" si="10"/>
        <v>0</v>
      </c>
      <c r="W31" s="120">
        <f t="shared" si="10"/>
        <v>0</v>
      </c>
      <c r="X31" s="120">
        <f t="shared" si="1"/>
        <v>0</v>
      </c>
      <c r="Y31" s="30"/>
      <c r="Z31" s="120">
        <f t="shared" si="13"/>
        <v>0</v>
      </c>
      <c r="AA31" s="120">
        <f t="shared" si="11"/>
        <v>0</v>
      </c>
      <c r="AB31" s="31"/>
      <c r="AC31" s="31"/>
      <c r="AD31" s="31"/>
      <c r="AE31" s="120">
        <f t="shared" si="12"/>
        <v>0</v>
      </c>
      <c r="AF31" s="31"/>
      <c r="AG31" s="120">
        <f t="shared" si="2"/>
        <v>0</v>
      </c>
      <c r="AH31" s="102"/>
      <c r="AI31" s="31"/>
    </row>
    <row r="32" spans="1:35" x14ac:dyDescent="0.2">
      <c r="A32" s="22"/>
      <c r="B32" s="22"/>
      <c r="C32" s="22"/>
      <c r="D32" s="22"/>
      <c r="E32" s="119">
        <f t="shared" si="0"/>
        <v>0</v>
      </c>
      <c r="F32" s="120">
        <f t="shared" si="3"/>
        <v>0</v>
      </c>
      <c r="G32" s="30"/>
      <c r="H32" s="120">
        <f t="shared" si="4"/>
        <v>0</v>
      </c>
      <c r="I32" s="30"/>
      <c r="J32" s="31"/>
      <c r="K32" s="120">
        <f t="shared" si="5"/>
        <v>0</v>
      </c>
      <c r="L32" s="31"/>
      <c r="M32" s="30"/>
      <c r="N32" s="120">
        <f t="shared" si="6"/>
        <v>0</v>
      </c>
      <c r="O32" s="30"/>
      <c r="P32" s="120">
        <f t="shared" si="7"/>
        <v>0</v>
      </c>
      <c r="Q32" s="30"/>
      <c r="R32" s="120">
        <f t="shared" si="8"/>
        <v>0</v>
      </c>
      <c r="S32" s="120">
        <f t="shared" si="9"/>
        <v>0</v>
      </c>
      <c r="T32" s="120">
        <f t="shared" si="10"/>
        <v>0</v>
      </c>
      <c r="U32" s="120">
        <f t="shared" si="10"/>
        <v>0</v>
      </c>
      <c r="V32" s="120">
        <f t="shared" si="10"/>
        <v>0</v>
      </c>
      <c r="W32" s="120">
        <f t="shared" si="10"/>
        <v>0</v>
      </c>
      <c r="X32" s="120">
        <f t="shared" si="1"/>
        <v>0</v>
      </c>
      <c r="Y32" s="30"/>
      <c r="Z32" s="120">
        <f t="shared" si="13"/>
        <v>0</v>
      </c>
      <c r="AA32" s="120">
        <f t="shared" si="11"/>
        <v>0</v>
      </c>
      <c r="AB32" s="31"/>
      <c r="AC32" s="31"/>
      <c r="AD32" s="31"/>
      <c r="AE32" s="120">
        <f t="shared" si="12"/>
        <v>0</v>
      </c>
      <c r="AF32" s="31"/>
      <c r="AG32" s="120">
        <f t="shared" si="2"/>
        <v>0</v>
      </c>
      <c r="AH32" s="102"/>
      <c r="AI32" s="31"/>
    </row>
    <row r="33" spans="1:35" x14ac:dyDescent="0.2">
      <c r="A33" s="22"/>
      <c r="B33" s="22"/>
      <c r="C33" s="22"/>
      <c r="D33" s="22"/>
      <c r="E33" s="119">
        <f t="shared" si="0"/>
        <v>0</v>
      </c>
      <c r="F33" s="120">
        <f t="shared" si="3"/>
        <v>0</v>
      </c>
      <c r="G33" s="30"/>
      <c r="H33" s="120">
        <f t="shared" si="4"/>
        <v>0</v>
      </c>
      <c r="I33" s="30"/>
      <c r="J33" s="31"/>
      <c r="K33" s="120">
        <f t="shared" si="5"/>
        <v>0</v>
      </c>
      <c r="L33" s="31"/>
      <c r="M33" s="30"/>
      <c r="N33" s="120">
        <f t="shared" si="6"/>
        <v>0</v>
      </c>
      <c r="O33" s="30"/>
      <c r="P33" s="120">
        <f t="shared" si="7"/>
        <v>0</v>
      </c>
      <c r="Q33" s="30"/>
      <c r="R33" s="120">
        <f t="shared" si="8"/>
        <v>0</v>
      </c>
      <c r="S33" s="120">
        <f t="shared" si="9"/>
        <v>0</v>
      </c>
      <c r="T33" s="120">
        <f t="shared" si="10"/>
        <v>0</v>
      </c>
      <c r="U33" s="120">
        <f t="shared" si="10"/>
        <v>0</v>
      </c>
      <c r="V33" s="120">
        <f t="shared" si="10"/>
        <v>0</v>
      </c>
      <c r="W33" s="120">
        <f t="shared" si="10"/>
        <v>0</v>
      </c>
      <c r="X33" s="120">
        <f t="shared" si="1"/>
        <v>0</v>
      </c>
      <c r="Y33" s="30"/>
      <c r="Z33" s="120">
        <f t="shared" si="13"/>
        <v>0</v>
      </c>
      <c r="AA33" s="120">
        <f t="shared" si="11"/>
        <v>0</v>
      </c>
      <c r="AB33" s="31"/>
      <c r="AC33" s="31"/>
      <c r="AD33" s="31"/>
      <c r="AE33" s="120">
        <f t="shared" si="12"/>
        <v>0</v>
      </c>
      <c r="AF33" s="31"/>
      <c r="AG33" s="120">
        <f t="shared" si="2"/>
        <v>0</v>
      </c>
      <c r="AH33" s="102"/>
      <c r="AI33" s="31"/>
    </row>
    <row r="34" spans="1:35" x14ac:dyDescent="0.2">
      <c r="A34" s="22"/>
      <c r="B34" s="22"/>
      <c r="C34" s="22"/>
      <c r="D34" s="22"/>
      <c r="E34" s="119">
        <f t="shared" si="0"/>
        <v>0</v>
      </c>
      <c r="F34" s="120">
        <f t="shared" si="3"/>
        <v>0</v>
      </c>
      <c r="G34" s="30"/>
      <c r="H34" s="120">
        <f t="shared" si="4"/>
        <v>0</v>
      </c>
      <c r="I34" s="30"/>
      <c r="J34" s="31"/>
      <c r="K34" s="120">
        <f t="shared" si="5"/>
        <v>0</v>
      </c>
      <c r="L34" s="31"/>
      <c r="M34" s="30"/>
      <c r="N34" s="120">
        <f t="shared" si="6"/>
        <v>0</v>
      </c>
      <c r="O34" s="30"/>
      <c r="P34" s="120">
        <f t="shared" si="7"/>
        <v>0</v>
      </c>
      <c r="Q34" s="30"/>
      <c r="R34" s="120">
        <f t="shared" si="8"/>
        <v>0</v>
      </c>
      <c r="S34" s="120">
        <f t="shared" si="9"/>
        <v>0</v>
      </c>
      <c r="T34" s="120">
        <f t="shared" si="10"/>
        <v>0</v>
      </c>
      <c r="U34" s="120">
        <f t="shared" si="10"/>
        <v>0</v>
      </c>
      <c r="V34" s="120">
        <f t="shared" si="10"/>
        <v>0</v>
      </c>
      <c r="W34" s="120">
        <f t="shared" si="10"/>
        <v>0</v>
      </c>
      <c r="X34" s="120">
        <f t="shared" si="1"/>
        <v>0</v>
      </c>
      <c r="Y34" s="30"/>
      <c r="Z34" s="120">
        <f t="shared" si="13"/>
        <v>0</v>
      </c>
      <c r="AA34" s="120">
        <f t="shared" si="11"/>
        <v>0</v>
      </c>
      <c r="AB34" s="31"/>
      <c r="AC34" s="31"/>
      <c r="AD34" s="31"/>
      <c r="AE34" s="120">
        <f t="shared" si="12"/>
        <v>0</v>
      </c>
      <c r="AF34" s="31"/>
      <c r="AG34" s="120">
        <f t="shared" si="2"/>
        <v>0</v>
      </c>
      <c r="AH34" s="102"/>
      <c r="AI34" s="31"/>
    </row>
    <row r="35" spans="1:35" x14ac:dyDescent="0.2">
      <c r="F35" s="103">
        <f>SUM(F4:F34)</f>
        <v>3500</v>
      </c>
      <c r="H35" s="103">
        <f>SUM(H4:H34)</f>
        <v>3150</v>
      </c>
      <c r="K35" s="103">
        <f>SUM(K4:K34)</f>
        <v>7312</v>
      </c>
      <c r="L35" s="104"/>
      <c r="N35" s="103">
        <f>SUM(N4:N34)</f>
        <v>0</v>
      </c>
      <c r="P35" s="103">
        <f>SUM(P4:P34)</f>
        <v>3876</v>
      </c>
      <c r="R35" s="103">
        <f t="shared" ref="R35:W35" si="14">SUM(R4:R34)</f>
        <v>0</v>
      </c>
      <c r="S35" s="103">
        <f t="shared" si="14"/>
        <v>466.71</v>
      </c>
      <c r="T35" s="103">
        <f t="shared" si="14"/>
        <v>109.13</v>
      </c>
      <c r="U35" s="103">
        <f t="shared" si="14"/>
        <v>1046.3900000000003</v>
      </c>
      <c r="V35" s="103">
        <f t="shared" si="14"/>
        <v>248.4500000000001</v>
      </c>
      <c r="W35" s="103">
        <f t="shared" si="14"/>
        <v>11.289999999999997</v>
      </c>
      <c r="AE35" s="103">
        <f>SUM(AE4:AE34)</f>
        <v>3251.6999999999994</v>
      </c>
      <c r="AF35" s="103">
        <f>SUM(AF4:AF34)</f>
        <v>0</v>
      </c>
      <c r="AG35" s="121">
        <f>SUM(AG4:AG34)</f>
        <v>22971.669999999995</v>
      </c>
      <c r="AH35" s="102"/>
      <c r="AI35" s="120">
        <f>SUM(AI4:AI34)</f>
        <v>0</v>
      </c>
    </row>
    <row r="36" spans="1:35" ht="5.0999999999999996" customHeight="1" x14ac:dyDescent="0.2"/>
    <row r="37" spans="1:35" x14ac:dyDescent="0.2">
      <c r="A37" s="26"/>
      <c r="B37" s="92" t="s">
        <v>36</v>
      </c>
      <c r="C37" s="26"/>
      <c r="D37" s="26"/>
      <c r="E37" s="26"/>
      <c r="F37" s="58">
        <f>+F1</f>
        <v>10</v>
      </c>
      <c r="G37" s="59"/>
      <c r="H37" s="58">
        <f>+H1</f>
        <v>90</v>
      </c>
      <c r="I37" s="58">
        <f>+I1</f>
        <v>1.2</v>
      </c>
      <c r="J37" s="58">
        <f>+J1</f>
        <v>22</v>
      </c>
      <c r="K37" s="59"/>
      <c r="L37" s="59" t="s">
        <v>7</v>
      </c>
      <c r="M37" s="58">
        <f>+M1</f>
        <v>0.45</v>
      </c>
      <c r="N37" s="59"/>
      <c r="O37" s="25">
        <f>+O1</f>
        <v>57</v>
      </c>
      <c r="P37" s="59"/>
      <c r="Q37" s="28">
        <f>+Q1</f>
        <v>50</v>
      </c>
      <c r="R37" s="26"/>
      <c r="S37" s="38">
        <f>+S1</f>
        <v>6.2E-2</v>
      </c>
      <c r="T37" s="38">
        <f>+T1</f>
        <v>1.4500000000000001E-2</v>
      </c>
      <c r="U37" s="38">
        <f>+U1</f>
        <v>0.13900000000000001</v>
      </c>
      <c r="V37" s="38">
        <f>+V1</f>
        <v>3.3000000000000002E-2</v>
      </c>
      <c r="W37" s="38">
        <f>+W1</f>
        <v>1.5E-3</v>
      </c>
      <c r="X37" s="26"/>
      <c r="Y37" s="25">
        <v>50</v>
      </c>
      <c r="Z37" s="63"/>
      <c r="AA37" s="38">
        <f>+AA1</f>
        <v>7.0000000000000007E-2</v>
      </c>
      <c r="AB37" s="117" t="s">
        <v>148</v>
      </c>
      <c r="AC37" s="118">
        <v>10</v>
      </c>
      <c r="AD37" s="118">
        <v>10</v>
      </c>
      <c r="AE37" s="26"/>
      <c r="AF37" s="26"/>
      <c r="AG37" s="26"/>
      <c r="AH37" s="94"/>
      <c r="AI37" s="26" t="s">
        <v>7</v>
      </c>
    </row>
    <row r="38" spans="1:35" x14ac:dyDescent="0.2">
      <c r="A38" s="66"/>
      <c r="B38" s="66"/>
      <c r="C38" s="66" t="s">
        <v>11</v>
      </c>
      <c r="D38" s="66" t="s">
        <v>1</v>
      </c>
      <c r="E38" s="66" t="s">
        <v>30</v>
      </c>
      <c r="F38" s="66" t="s">
        <v>21</v>
      </c>
      <c r="G38" s="66" t="s">
        <v>11</v>
      </c>
      <c r="H38" s="66" t="s">
        <v>2</v>
      </c>
      <c r="I38" s="66" t="s">
        <v>7</v>
      </c>
      <c r="J38" s="66" t="s">
        <v>3</v>
      </c>
      <c r="K38" s="66" t="s">
        <v>17</v>
      </c>
      <c r="L38" s="66" t="s">
        <v>5</v>
      </c>
      <c r="M38" s="66" t="s">
        <v>5</v>
      </c>
      <c r="N38" s="66" t="s">
        <v>5</v>
      </c>
      <c r="O38" s="66" t="s">
        <v>9</v>
      </c>
      <c r="P38" s="66" t="s">
        <v>15</v>
      </c>
      <c r="Q38" s="66" t="s">
        <v>18</v>
      </c>
      <c r="R38" s="66" t="s">
        <v>20</v>
      </c>
      <c r="S38" s="66"/>
      <c r="T38" s="66"/>
      <c r="U38" s="66"/>
      <c r="V38" s="66" t="s">
        <v>24</v>
      </c>
      <c r="W38" s="66"/>
      <c r="X38" s="66" t="s">
        <v>17</v>
      </c>
      <c r="Y38" s="66" t="s">
        <v>11</v>
      </c>
      <c r="Z38" s="66" t="s">
        <v>7</v>
      </c>
      <c r="AA38" s="66" t="s">
        <v>28</v>
      </c>
      <c r="AB38" s="66" t="s">
        <v>46</v>
      </c>
      <c r="AC38" s="66" t="s">
        <v>46</v>
      </c>
      <c r="AD38" s="96" t="s">
        <v>46</v>
      </c>
      <c r="AE38" s="66" t="s">
        <v>17</v>
      </c>
      <c r="AF38" s="66" t="s">
        <v>33</v>
      </c>
      <c r="AG38" s="66" t="s">
        <v>17</v>
      </c>
      <c r="AH38" s="97"/>
      <c r="AI38" s="66" t="s">
        <v>43</v>
      </c>
    </row>
    <row r="39" spans="1:35" x14ac:dyDescent="0.2">
      <c r="A39" s="68" t="s">
        <v>0</v>
      </c>
      <c r="B39" s="68" t="s">
        <v>45</v>
      </c>
      <c r="C39" s="68" t="s">
        <v>12</v>
      </c>
      <c r="D39" s="68" t="s">
        <v>39</v>
      </c>
      <c r="E39" s="68" t="s">
        <v>31</v>
      </c>
      <c r="F39" s="68" t="s">
        <v>16</v>
      </c>
      <c r="G39" s="68" t="s">
        <v>14</v>
      </c>
      <c r="H39" s="68" t="s">
        <v>16</v>
      </c>
      <c r="I39" s="68" t="s">
        <v>6</v>
      </c>
      <c r="J39" s="68" t="s">
        <v>32</v>
      </c>
      <c r="K39" s="68" t="s">
        <v>4</v>
      </c>
      <c r="L39" s="68" t="s">
        <v>106</v>
      </c>
      <c r="M39" s="68" t="s">
        <v>6</v>
      </c>
      <c r="N39" s="68" t="s">
        <v>16</v>
      </c>
      <c r="O39" s="68" t="s">
        <v>10</v>
      </c>
      <c r="P39" s="68" t="s">
        <v>16</v>
      </c>
      <c r="Q39" s="68" t="s">
        <v>19</v>
      </c>
      <c r="R39" s="68" t="s">
        <v>16</v>
      </c>
      <c r="S39" s="68" t="s">
        <v>22</v>
      </c>
      <c r="T39" s="68" t="s">
        <v>23</v>
      </c>
      <c r="U39" s="68" t="s">
        <v>24</v>
      </c>
      <c r="V39" s="68" t="s">
        <v>25</v>
      </c>
      <c r="W39" s="68" t="s">
        <v>26</v>
      </c>
      <c r="X39" s="68" t="s">
        <v>27</v>
      </c>
      <c r="Y39" s="68" t="s">
        <v>29</v>
      </c>
      <c r="Z39" s="68" t="s">
        <v>8</v>
      </c>
      <c r="AA39" s="68" t="s">
        <v>29</v>
      </c>
      <c r="AB39" s="68" t="s">
        <v>6</v>
      </c>
      <c r="AC39" s="68" t="s">
        <v>13</v>
      </c>
      <c r="AD39" s="98" t="s">
        <v>151</v>
      </c>
      <c r="AE39" s="68" t="s">
        <v>8</v>
      </c>
      <c r="AF39" s="68" t="s">
        <v>34</v>
      </c>
      <c r="AG39" s="68" t="s">
        <v>16</v>
      </c>
      <c r="AH39" s="99"/>
      <c r="AI39" s="68" t="s">
        <v>44</v>
      </c>
    </row>
    <row r="40" spans="1:35" x14ac:dyDescent="0.2">
      <c r="A40" s="21"/>
      <c r="B40" s="22" t="s">
        <v>175</v>
      </c>
      <c r="C40" s="22">
        <v>14</v>
      </c>
      <c r="D40" s="22">
        <v>1</v>
      </c>
      <c r="E40" s="119">
        <f t="shared" ref="E40:E59" si="15">+C40*D40</f>
        <v>14</v>
      </c>
      <c r="F40" s="120">
        <f>ROUND(E40*$F$37,2)</f>
        <v>140</v>
      </c>
      <c r="G40" s="30"/>
      <c r="H40" s="120">
        <f>ROUND(G40*$H$37,2)</f>
        <v>0</v>
      </c>
      <c r="I40" s="30"/>
      <c r="J40" s="31"/>
      <c r="K40" s="120">
        <f>ROUND((I40*$I$37)+(J40*$J$37),2)</f>
        <v>0</v>
      </c>
      <c r="L40" s="31"/>
      <c r="M40" s="30"/>
      <c r="N40" s="120">
        <f>ROUND(L40+(M40*$M$37),2)</f>
        <v>0</v>
      </c>
      <c r="O40" s="44"/>
      <c r="P40" s="120">
        <f>ROUND(O40*$O$37,2)</f>
        <v>0</v>
      </c>
      <c r="Q40" s="30"/>
      <c r="R40" s="120">
        <f>ROUND(Q40*$Q$37,2)</f>
        <v>0</v>
      </c>
      <c r="S40" s="120">
        <f>ROUND(($P40+$R40+($J$37*$J40))*$S$37,2)</f>
        <v>0</v>
      </c>
      <c r="T40" s="120">
        <f t="shared" ref="T40:T59" si="16">ROUND(($P40+$R40+($J$1*$J40))*T$37,2)</f>
        <v>0</v>
      </c>
      <c r="U40" s="120">
        <f t="shared" ref="U40:W55" si="17">ROUND(($P40+$R40+($J$1*$J40))*U$37,2)</f>
        <v>0</v>
      </c>
      <c r="V40" s="120">
        <f t="shared" si="17"/>
        <v>0</v>
      </c>
      <c r="W40" s="120">
        <f t="shared" si="17"/>
        <v>0</v>
      </c>
      <c r="X40" s="120">
        <f t="shared" ref="X40:X59" si="18">+P40+R40+SUM(S40:W40)</f>
        <v>0</v>
      </c>
      <c r="Y40" s="44"/>
      <c r="Z40" s="120">
        <f>ROUND(Y40*$Y$37,2)</f>
        <v>0</v>
      </c>
      <c r="AA40" s="120">
        <f>ROUND(Z40*$AA$37,2)</f>
        <v>0</v>
      </c>
      <c r="AB40" s="31"/>
      <c r="AC40" s="31"/>
      <c r="AD40" s="31"/>
      <c r="AE40" s="120">
        <f>SUM(Z40:AD40)</f>
        <v>0</v>
      </c>
      <c r="AF40" s="31"/>
      <c r="AG40" s="120">
        <f t="shared" ref="AG40:AG59" si="19">+F40+H40+K40+N40+X40+AE40+AF40</f>
        <v>140</v>
      </c>
      <c r="AH40" s="102"/>
      <c r="AI40" s="31">
        <v>100</v>
      </c>
    </row>
    <row r="41" spans="1:35" x14ac:dyDescent="0.2">
      <c r="A41" s="21"/>
      <c r="B41" s="22" t="s">
        <v>220</v>
      </c>
      <c r="C41" s="22">
        <v>14</v>
      </c>
      <c r="D41" s="22"/>
      <c r="E41" s="119">
        <f t="shared" si="15"/>
        <v>0</v>
      </c>
      <c r="F41" s="120">
        <f t="shared" ref="F41:F59" si="20">ROUND(E41*$F$37,2)</f>
        <v>0</v>
      </c>
      <c r="G41" s="30"/>
      <c r="H41" s="120">
        <f t="shared" ref="H41:H59" si="21">ROUND(G41*$H$37,2)</f>
        <v>0</v>
      </c>
      <c r="I41" s="30">
        <v>176</v>
      </c>
      <c r="J41" s="31">
        <v>12</v>
      </c>
      <c r="K41" s="120">
        <f t="shared" ref="K41:K59" si="22">ROUND((I41*$I$37)+(J41*$J$37),2)</f>
        <v>475.2</v>
      </c>
      <c r="L41" s="31"/>
      <c r="M41" s="30"/>
      <c r="N41" s="120">
        <f t="shared" ref="N41:N59" si="23">ROUND(L41+(M41*$M$37),2)</f>
        <v>0</v>
      </c>
      <c r="O41" s="44"/>
      <c r="P41" s="120">
        <f t="shared" ref="P41:P59" si="24">ROUND(O41*$O$37,2)</f>
        <v>0</v>
      </c>
      <c r="Q41" s="30"/>
      <c r="R41" s="120">
        <f t="shared" ref="R41:R59" si="25">ROUND(Q41*$Q$37,2)</f>
        <v>0</v>
      </c>
      <c r="S41" s="120">
        <f t="shared" ref="S41:S59" si="26">ROUND(($P41+$R41+($J$37*$J41))*$S$37,2)</f>
        <v>16.37</v>
      </c>
      <c r="T41" s="120">
        <f t="shared" si="16"/>
        <v>3.83</v>
      </c>
      <c r="U41" s="120">
        <f t="shared" si="17"/>
        <v>36.700000000000003</v>
      </c>
      <c r="V41" s="120">
        <f t="shared" si="17"/>
        <v>8.7100000000000009</v>
      </c>
      <c r="W41" s="120">
        <f t="shared" si="17"/>
        <v>0.4</v>
      </c>
      <c r="X41" s="120">
        <f t="shared" si="18"/>
        <v>66.010000000000019</v>
      </c>
      <c r="Y41" s="44"/>
      <c r="Z41" s="120">
        <f t="shared" ref="Z41:Z59" si="27">ROUND(Y41*$Y$37,2)</f>
        <v>0</v>
      </c>
      <c r="AA41" s="120">
        <f t="shared" ref="AA41:AA59" si="28">ROUND(Z41*$AA$37,2)</f>
        <v>0</v>
      </c>
      <c r="AB41" s="31"/>
      <c r="AC41" s="31"/>
      <c r="AD41" s="31"/>
      <c r="AE41" s="120">
        <f t="shared" ref="AE41:AE59" si="29">SUM(Z41:AD41)</f>
        <v>0</v>
      </c>
      <c r="AF41" s="31"/>
      <c r="AG41" s="120">
        <f t="shared" si="19"/>
        <v>541.21</v>
      </c>
      <c r="AH41" s="102"/>
      <c r="AI41" s="31"/>
    </row>
    <row r="42" spans="1:35" x14ac:dyDescent="0.2">
      <c r="A42" s="21"/>
      <c r="B42" s="22" t="s">
        <v>211</v>
      </c>
      <c r="C42" s="22">
        <v>14</v>
      </c>
      <c r="D42" s="22"/>
      <c r="E42" s="119">
        <f t="shared" si="15"/>
        <v>0</v>
      </c>
      <c r="F42" s="120">
        <f t="shared" si="20"/>
        <v>0</v>
      </c>
      <c r="G42" s="30"/>
      <c r="H42" s="120">
        <f t="shared" si="21"/>
        <v>0</v>
      </c>
      <c r="I42" s="30"/>
      <c r="J42" s="31"/>
      <c r="K42" s="120">
        <f t="shared" si="22"/>
        <v>0</v>
      </c>
      <c r="L42" s="31"/>
      <c r="M42" s="30"/>
      <c r="N42" s="120">
        <f t="shared" si="23"/>
        <v>0</v>
      </c>
      <c r="O42" s="44">
        <v>8</v>
      </c>
      <c r="P42" s="120">
        <f t="shared" si="24"/>
        <v>456</v>
      </c>
      <c r="Q42" s="30"/>
      <c r="R42" s="120">
        <f t="shared" si="25"/>
        <v>0</v>
      </c>
      <c r="S42" s="120">
        <f t="shared" si="26"/>
        <v>28.27</v>
      </c>
      <c r="T42" s="120">
        <f t="shared" si="16"/>
        <v>6.61</v>
      </c>
      <c r="U42" s="120">
        <f t="shared" si="17"/>
        <v>63.38</v>
      </c>
      <c r="V42" s="120">
        <f t="shared" si="17"/>
        <v>15.05</v>
      </c>
      <c r="W42" s="120">
        <f t="shared" si="17"/>
        <v>0.68</v>
      </c>
      <c r="X42" s="120">
        <f>+P42+R42+SUM(S42:W42)</f>
        <v>569.99</v>
      </c>
      <c r="Y42" s="44">
        <v>2</v>
      </c>
      <c r="Z42" s="120">
        <f t="shared" si="27"/>
        <v>100</v>
      </c>
      <c r="AA42" s="120">
        <f t="shared" si="28"/>
        <v>7</v>
      </c>
      <c r="AB42" s="31">
        <v>50</v>
      </c>
      <c r="AC42" s="31">
        <v>10</v>
      </c>
      <c r="AD42" s="31"/>
      <c r="AE42" s="120">
        <f t="shared" si="29"/>
        <v>167</v>
      </c>
      <c r="AF42" s="31"/>
      <c r="AG42" s="120">
        <f>+F42+H42+K42+N42+X42+AE42+AF42</f>
        <v>736.99</v>
      </c>
      <c r="AH42" s="102"/>
      <c r="AI42" s="31"/>
    </row>
    <row r="43" spans="1:35" x14ac:dyDescent="0.2">
      <c r="A43" s="21"/>
      <c r="B43" s="22" t="s">
        <v>203</v>
      </c>
      <c r="C43" s="22">
        <v>14</v>
      </c>
      <c r="D43" s="22"/>
      <c r="E43" s="119">
        <f t="shared" si="15"/>
        <v>0</v>
      </c>
      <c r="F43" s="120">
        <f t="shared" si="20"/>
        <v>0</v>
      </c>
      <c r="G43" s="30"/>
      <c r="H43" s="120">
        <f t="shared" si="21"/>
        <v>0</v>
      </c>
      <c r="I43" s="30"/>
      <c r="J43" s="31"/>
      <c r="K43" s="120">
        <f t="shared" si="22"/>
        <v>0</v>
      </c>
      <c r="L43" s="31"/>
      <c r="M43" s="30"/>
      <c r="N43" s="120">
        <f t="shared" si="23"/>
        <v>0</v>
      </c>
      <c r="O43" s="44"/>
      <c r="P43" s="120">
        <f t="shared" si="24"/>
        <v>0</v>
      </c>
      <c r="Q43" s="30"/>
      <c r="R43" s="120">
        <f t="shared" si="25"/>
        <v>0</v>
      </c>
      <c r="S43" s="120">
        <f t="shared" si="26"/>
        <v>0</v>
      </c>
      <c r="T43" s="120">
        <f t="shared" si="16"/>
        <v>0</v>
      </c>
      <c r="U43" s="120">
        <f t="shared" si="17"/>
        <v>0</v>
      </c>
      <c r="V43" s="120">
        <f t="shared" si="17"/>
        <v>0</v>
      </c>
      <c r="W43" s="120">
        <f t="shared" si="17"/>
        <v>0</v>
      </c>
      <c r="X43" s="120">
        <f>+P43+R43+SUM(S43:W43)</f>
        <v>0</v>
      </c>
      <c r="Y43" s="44"/>
      <c r="Z43" s="120">
        <f t="shared" si="27"/>
        <v>0</v>
      </c>
      <c r="AA43" s="120">
        <f t="shared" si="28"/>
        <v>0</v>
      </c>
      <c r="AB43" s="31"/>
      <c r="AC43" s="31"/>
      <c r="AD43" s="31"/>
      <c r="AE43" s="120">
        <f t="shared" si="29"/>
        <v>0</v>
      </c>
      <c r="AF43" s="31"/>
      <c r="AG43" s="120">
        <f>+F43+H43+K43+N43+X43+AE43+AF43</f>
        <v>0</v>
      </c>
      <c r="AH43" s="102"/>
      <c r="AI43" s="31"/>
    </row>
    <row r="44" spans="1:35" x14ac:dyDescent="0.2">
      <c r="A44" s="21"/>
      <c r="B44" s="22" t="s">
        <v>213</v>
      </c>
      <c r="C44" s="22">
        <v>14</v>
      </c>
      <c r="D44" s="22"/>
      <c r="E44" s="119">
        <f t="shared" si="15"/>
        <v>0</v>
      </c>
      <c r="F44" s="120">
        <f t="shared" si="20"/>
        <v>0</v>
      </c>
      <c r="G44" s="30"/>
      <c r="H44" s="120">
        <f t="shared" si="21"/>
        <v>0</v>
      </c>
      <c r="I44" s="37"/>
      <c r="J44" s="31"/>
      <c r="K44" s="120">
        <f t="shared" si="22"/>
        <v>0</v>
      </c>
      <c r="L44" s="31"/>
      <c r="M44" s="30"/>
      <c r="N44" s="120">
        <f t="shared" si="23"/>
        <v>0</v>
      </c>
      <c r="O44" s="44"/>
      <c r="P44" s="120">
        <f t="shared" si="24"/>
        <v>0</v>
      </c>
      <c r="Q44" s="30"/>
      <c r="R44" s="120">
        <f t="shared" si="25"/>
        <v>0</v>
      </c>
      <c r="S44" s="120">
        <f t="shared" si="26"/>
        <v>0</v>
      </c>
      <c r="T44" s="120">
        <f t="shared" si="16"/>
        <v>0</v>
      </c>
      <c r="U44" s="120">
        <f t="shared" si="17"/>
        <v>0</v>
      </c>
      <c r="V44" s="120">
        <f t="shared" si="17"/>
        <v>0</v>
      </c>
      <c r="W44" s="120">
        <f t="shared" si="17"/>
        <v>0</v>
      </c>
      <c r="X44" s="120">
        <f>+P44+R44+SUM(S44:W44)</f>
        <v>0</v>
      </c>
      <c r="Y44" s="44"/>
      <c r="Z44" s="120">
        <f t="shared" si="27"/>
        <v>0</v>
      </c>
      <c r="AA44" s="120">
        <f t="shared" si="28"/>
        <v>0</v>
      </c>
      <c r="AB44" s="31"/>
      <c r="AC44" s="31"/>
      <c r="AD44" s="31"/>
      <c r="AE44" s="120">
        <f t="shared" si="29"/>
        <v>0</v>
      </c>
      <c r="AF44" s="31"/>
      <c r="AG44" s="120">
        <f>+F44+H44+K44+N44+X44+AE44+AF44</f>
        <v>0</v>
      </c>
      <c r="AH44" s="102"/>
      <c r="AI44" s="31"/>
    </row>
    <row r="45" spans="1:35" x14ac:dyDescent="0.2">
      <c r="A45" s="21"/>
      <c r="B45" s="22" t="s">
        <v>187</v>
      </c>
      <c r="C45" s="22">
        <v>14</v>
      </c>
      <c r="D45" s="22"/>
      <c r="E45" s="119">
        <f t="shared" si="15"/>
        <v>0</v>
      </c>
      <c r="F45" s="120">
        <f t="shared" si="20"/>
        <v>0</v>
      </c>
      <c r="G45" s="30"/>
      <c r="H45" s="120">
        <f t="shared" si="21"/>
        <v>0</v>
      </c>
      <c r="I45" s="30"/>
      <c r="J45" s="31"/>
      <c r="K45" s="120">
        <f t="shared" si="22"/>
        <v>0</v>
      </c>
      <c r="L45" s="31"/>
      <c r="M45" s="30"/>
      <c r="N45" s="120">
        <f t="shared" si="23"/>
        <v>0</v>
      </c>
      <c r="O45" s="44">
        <v>8</v>
      </c>
      <c r="P45" s="120">
        <f t="shared" si="24"/>
        <v>456</v>
      </c>
      <c r="Q45" s="30"/>
      <c r="R45" s="120">
        <f t="shared" si="25"/>
        <v>0</v>
      </c>
      <c r="S45" s="120">
        <f t="shared" si="26"/>
        <v>28.27</v>
      </c>
      <c r="T45" s="120">
        <f t="shared" si="16"/>
        <v>6.61</v>
      </c>
      <c r="U45" s="120">
        <f t="shared" si="17"/>
        <v>63.38</v>
      </c>
      <c r="V45" s="120">
        <f t="shared" si="17"/>
        <v>15.05</v>
      </c>
      <c r="W45" s="120">
        <f t="shared" si="17"/>
        <v>0.68</v>
      </c>
      <c r="X45" s="120">
        <f>+P45+R45+SUM(S45:W45)</f>
        <v>569.99</v>
      </c>
      <c r="Y45" s="44">
        <v>2</v>
      </c>
      <c r="Z45" s="120">
        <f t="shared" si="27"/>
        <v>100</v>
      </c>
      <c r="AA45" s="120">
        <f t="shared" si="28"/>
        <v>7</v>
      </c>
      <c r="AB45" s="31">
        <v>50</v>
      </c>
      <c r="AC45" s="31">
        <v>10</v>
      </c>
      <c r="AD45" s="31"/>
      <c r="AE45" s="120">
        <f t="shared" si="29"/>
        <v>167</v>
      </c>
      <c r="AF45" s="31"/>
      <c r="AG45" s="120">
        <f>+F45+H45+K45+N45+X45+AE45+AF45</f>
        <v>736.99</v>
      </c>
      <c r="AH45" s="102"/>
      <c r="AI45" s="31"/>
    </row>
    <row r="46" spans="1:35" x14ac:dyDescent="0.2">
      <c r="A46" s="21"/>
      <c r="B46" s="22" t="s">
        <v>201</v>
      </c>
      <c r="C46" s="22">
        <v>14</v>
      </c>
      <c r="D46" s="22"/>
      <c r="E46" s="119">
        <f t="shared" si="15"/>
        <v>0</v>
      </c>
      <c r="F46" s="120">
        <f t="shared" si="20"/>
        <v>0</v>
      </c>
      <c r="G46" s="30"/>
      <c r="H46" s="120">
        <f t="shared" si="21"/>
        <v>0</v>
      </c>
      <c r="I46" s="30"/>
      <c r="J46" s="31"/>
      <c r="K46" s="120">
        <f t="shared" si="22"/>
        <v>0</v>
      </c>
      <c r="L46" s="31"/>
      <c r="M46" s="30"/>
      <c r="N46" s="120">
        <f t="shared" si="23"/>
        <v>0</v>
      </c>
      <c r="O46" s="44">
        <v>8</v>
      </c>
      <c r="P46" s="120">
        <f t="shared" si="24"/>
        <v>456</v>
      </c>
      <c r="Q46" s="30"/>
      <c r="R46" s="120">
        <f t="shared" si="25"/>
        <v>0</v>
      </c>
      <c r="S46" s="120">
        <f t="shared" si="26"/>
        <v>28.27</v>
      </c>
      <c r="T46" s="120">
        <f t="shared" si="16"/>
        <v>6.61</v>
      </c>
      <c r="U46" s="120">
        <f t="shared" si="17"/>
        <v>63.38</v>
      </c>
      <c r="V46" s="120">
        <f t="shared" si="17"/>
        <v>15.05</v>
      </c>
      <c r="W46" s="120">
        <f t="shared" si="17"/>
        <v>0.68</v>
      </c>
      <c r="X46" s="120">
        <f t="shared" si="18"/>
        <v>569.99</v>
      </c>
      <c r="Y46" s="44">
        <v>2</v>
      </c>
      <c r="Z46" s="120">
        <f t="shared" si="27"/>
        <v>100</v>
      </c>
      <c r="AA46" s="120">
        <f t="shared" si="28"/>
        <v>7</v>
      </c>
      <c r="AB46" s="31">
        <v>50</v>
      </c>
      <c r="AC46" s="31">
        <v>10</v>
      </c>
      <c r="AD46" s="31"/>
      <c r="AE46" s="120">
        <f t="shared" si="29"/>
        <v>167</v>
      </c>
      <c r="AF46" s="31"/>
      <c r="AG46" s="120">
        <f t="shared" si="19"/>
        <v>736.99</v>
      </c>
      <c r="AH46" s="102"/>
      <c r="AI46" s="31"/>
    </row>
    <row r="47" spans="1:35" x14ac:dyDescent="0.2">
      <c r="A47" s="21"/>
      <c r="B47" s="22" t="s">
        <v>215</v>
      </c>
      <c r="C47" s="22">
        <v>14</v>
      </c>
      <c r="D47" s="22"/>
      <c r="E47" s="119">
        <f t="shared" si="15"/>
        <v>0</v>
      </c>
      <c r="F47" s="120">
        <f t="shared" si="20"/>
        <v>0</v>
      </c>
      <c r="G47" s="30"/>
      <c r="H47" s="120">
        <f t="shared" si="21"/>
        <v>0</v>
      </c>
      <c r="I47" s="30"/>
      <c r="J47" s="31"/>
      <c r="K47" s="120">
        <f t="shared" si="22"/>
        <v>0</v>
      </c>
      <c r="L47" s="31"/>
      <c r="M47" s="30"/>
      <c r="N47" s="120">
        <f t="shared" si="23"/>
        <v>0</v>
      </c>
      <c r="O47" s="30">
        <v>8</v>
      </c>
      <c r="P47" s="120">
        <f t="shared" si="24"/>
        <v>456</v>
      </c>
      <c r="Q47" s="30"/>
      <c r="R47" s="120">
        <f t="shared" si="25"/>
        <v>0</v>
      </c>
      <c r="S47" s="120">
        <f t="shared" si="26"/>
        <v>28.27</v>
      </c>
      <c r="T47" s="120">
        <f t="shared" si="16"/>
        <v>6.61</v>
      </c>
      <c r="U47" s="120">
        <f t="shared" si="17"/>
        <v>63.38</v>
      </c>
      <c r="V47" s="120">
        <f t="shared" si="17"/>
        <v>15.05</v>
      </c>
      <c r="W47" s="120">
        <f t="shared" si="17"/>
        <v>0.68</v>
      </c>
      <c r="X47" s="120">
        <f t="shared" si="18"/>
        <v>569.99</v>
      </c>
      <c r="Y47" s="30">
        <v>2</v>
      </c>
      <c r="Z47" s="120">
        <f t="shared" si="27"/>
        <v>100</v>
      </c>
      <c r="AA47" s="120">
        <f t="shared" si="28"/>
        <v>7</v>
      </c>
      <c r="AB47" s="31">
        <v>50</v>
      </c>
      <c r="AC47" s="31">
        <v>1</v>
      </c>
      <c r="AD47" s="31"/>
      <c r="AE47" s="120">
        <f t="shared" si="29"/>
        <v>158</v>
      </c>
      <c r="AF47" s="31"/>
      <c r="AG47" s="120">
        <f t="shared" si="19"/>
        <v>727.99</v>
      </c>
      <c r="AH47" s="102"/>
      <c r="AI47" s="31"/>
    </row>
    <row r="48" spans="1:35" x14ac:dyDescent="0.2">
      <c r="A48" s="21"/>
      <c r="B48" s="22" t="s">
        <v>217</v>
      </c>
      <c r="C48" s="22">
        <v>14</v>
      </c>
      <c r="D48" s="22">
        <v>1</v>
      </c>
      <c r="E48" s="119">
        <f t="shared" si="15"/>
        <v>14</v>
      </c>
      <c r="F48" s="120">
        <f t="shared" si="20"/>
        <v>140</v>
      </c>
      <c r="G48" s="30"/>
      <c r="H48" s="120">
        <f t="shared" si="21"/>
        <v>0</v>
      </c>
      <c r="I48" s="30"/>
      <c r="J48" s="31"/>
      <c r="K48" s="120">
        <f t="shared" si="22"/>
        <v>0</v>
      </c>
      <c r="L48" s="31"/>
      <c r="M48" s="30"/>
      <c r="N48" s="120">
        <f t="shared" si="23"/>
        <v>0</v>
      </c>
      <c r="O48" s="30"/>
      <c r="P48" s="120">
        <f t="shared" si="24"/>
        <v>0</v>
      </c>
      <c r="Q48" s="30"/>
      <c r="R48" s="120">
        <f t="shared" si="25"/>
        <v>0</v>
      </c>
      <c r="S48" s="120">
        <f t="shared" si="26"/>
        <v>0</v>
      </c>
      <c r="T48" s="120">
        <f t="shared" si="16"/>
        <v>0</v>
      </c>
      <c r="U48" s="120">
        <f t="shared" si="17"/>
        <v>0</v>
      </c>
      <c r="V48" s="120">
        <f t="shared" si="17"/>
        <v>0</v>
      </c>
      <c r="W48" s="120">
        <f t="shared" si="17"/>
        <v>0</v>
      </c>
      <c r="X48" s="120">
        <f t="shared" si="18"/>
        <v>0</v>
      </c>
      <c r="Y48" s="30"/>
      <c r="Z48" s="120">
        <f t="shared" si="27"/>
        <v>0</v>
      </c>
      <c r="AA48" s="120">
        <f t="shared" si="28"/>
        <v>0</v>
      </c>
      <c r="AB48" s="31"/>
      <c r="AC48" s="31">
        <v>0</v>
      </c>
      <c r="AD48" s="31"/>
      <c r="AE48" s="120">
        <f t="shared" si="29"/>
        <v>0</v>
      </c>
      <c r="AF48" s="31"/>
      <c r="AG48" s="120">
        <f t="shared" si="19"/>
        <v>140</v>
      </c>
      <c r="AH48" s="102"/>
      <c r="AI48" s="31"/>
    </row>
    <row r="49" spans="1:35" x14ac:dyDescent="0.2">
      <c r="A49" s="21"/>
      <c r="B49" s="22" t="s">
        <v>221</v>
      </c>
      <c r="C49" s="22">
        <v>14</v>
      </c>
      <c r="D49" s="22"/>
      <c r="E49" s="119">
        <f t="shared" si="15"/>
        <v>0</v>
      </c>
      <c r="F49" s="120">
        <f t="shared" si="20"/>
        <v>0</v>
      </c>
      <c r="G49" s="30"/>
      <c r="H49" s="120">
        <f t="shared" si="21"/>
        <v>0</v>
      </c>
      <c r="I49" s="30"/>
      <c r="J49" s="31"/>
      <c r="K49" s="120">
        <f t="shared" si="22"/>
        <v>0</v>
      </c>
      <c r="L49" s="31"/>
      <c r="M49" s="30"/>
      <c r="N49" s="120">
        <f t="shared" si="23"/>
        <v>0</v>
      </c>
      <c r="O49" s="30">
        <v>12</v>
      </c>
      <c r="P49" s="120">
        <f t="shared" si="24"/>
        <v>684</v>
      </c>
      <c r="Q49" s="30"/>
      <c r="R49" s="120">
        <f t="shared" si="25"/>
        <v>0</v>
      </c>
      <c r="S49" s="120">
        <f t="shared" si="26"/>
        <v>42.41</v>
      </c>
      <c r="T49" s="120">
        <f t="shared" si="16"/>
        <v>9.92</v>
      </c>
      <c r="U49" s="120">
        <f t="shared" si="17"/>
        <v>95.08</v>
      </c>
      <c r="V49" s="120">
        <f t="shared" si="17"/>
        <v>22.57</v>
      </c>
      <c r="W49" s="120">
        <f t="shared" si="17"/>
        <v>1.03</v>
      </c>
      <c r="X49" s="120">
        <f t="shared" si="18"/>
        <v>855.01</v>
      </c>
      <c r="Y49" s="30">
        <v>8</v>
      </c>
      <c r="Z49" s="120">
        <f t="shared" si="27"/>
        <v>400</v>
      </c>
      <c r="AA49" s="120">
        <f t="shared" si="28"/>
        <v>28</v>
      </c>
      <c r="AB49" s="31">
        <v>50</v>
      </c>
      <c r="AC49" s="31">
        <v>10</v>
      </c>
      <c r="AD49" s="31"/>
      <c r="AE49" s="120">
        <f t="shared" si="29"/>
        <v>488</v>
      </c>
      <c r="AF49" s="31"/>
      <c r="AG49" s="120">
        <f t="shared" si="19"/>
        <v>1343.01</v>
      </c>
      <c r="AH49" s="102"/>
      <c r="AI49" s="31">
        <v>150</v>
      </c>
    </row>
    <row r="50" spans="1:35" x14ac:dyDescent="0.2">
      <c r="A50" s="21"/>
      <c r="B50" s="22" t="s">
        <v>222</v>
      </c>
      <c r="C50" s="22">
        <v>14</v>
      </c>
      <c r="D50" s="22"/>
      <c r="E50" s="119">
        <f>+C50*D50</f>
        <v>0</v>
      </c>
      <c r="F50" s="120">
        <f t="shared" si="20"/>
        <v>0</v>
      </c>
      <c r="G50" s="30"/>
      <c r="H50" s="120">
        <f t="shared" si="21"/>
        <v>0</v>
      </c>
      <c r="I50" s="30">
        <v>170</v>
      </c>
      <c r="J50" s="31">
        <v>12</v>
      </c>
      <c r="K50" s="120">
        <f>ROUND((I50*$I$37)+(J50*$J$37),2)</f>
        <v>468</v>
      </c>
      <c r="L50" s="31"/>
      <c r="M50" s="30"/>
      <c r="N50" s="120">
        <f>ROUND(L50+(M50*$M$37),2)</f>
        <v>0</v>
      </c>
      <c r="O50" s="30"/>
      <c r="P50" s="120">
        <f t="shared" si="24"/>
        <v>0</v>
      </c>
      <c r="Q50" s="30"/>
      <c r="R50" s="120">
        <f t="shared" si="25"/>
        <v>0</v>
      </c>
      <c r="S50" s="120">
        <f t="shared" si="26"/>
        <v>16.37</v>
      </c>
      <c r="T50" s="120">
        <f t="shared" si="16"/>
        <v>3.83</v>
      </c>
      <c r="U50" s="120">
        <f t="shared" si="17"/>
        <v>36.700000000000003</v>
      </c>
      <c r="V50" s="120">
        <f t="shared" si="17"/>
        <v>8.7100000000000009</v>
      </c>
      <c r="W50" s="120">
        <f t="shared" si="17"/>
        <v>0.4</v>
      </c>
      <c r="X50" s="120">
        <f>+P50+R50+SUM(S50:W50)</f>
        <v>66.010000000000019</v>
      </c>
      <c r="Y50" s="30"/>
      <c r="Z50" s="120">
        <f t="shared" si="27"/>
        <v>0</v>
      </c>
      <c r="AA50" s="120">
        <f t="shared" si="28"/>
        <v>0</v>
      </c>
      <c r="AB50" s="31"/>
      <c r="AC50" s="31"/>
      <c r="AD50" s="31"/>
      <c r="AE50" s="120">
        <f t="shared" si="29"/>
        <v>0</v>
      </c>
      <c r="AF50" s="31"/>
      <c r="AG50" s="120">
        <f>+F50+H50+K50+N50+X50+AE50+AF50</f>
        <v>534.01</v>
      </c>
      <c r="AH50" s="102"/>
      <c r="AI50" s="31"/>
    </row>
    <row r="51" spans="1:35" x14ac:dyDescent="0.2">
      <c r="A51" s="21"/>
      <c r="B51" s="22" t="s">
        <v>218</v>
      </c>
      <c r="C51" s="22">
        <v>14</v>
      </c>
      <c r="D51" s="22"/>
      <c r="E51" s="119">
        <f>+C51*D51</f>
        <v>0</v>
      </c>
      <c r="F51" s="120">
        <f t="shared" si="20"/>
        <v>0</v>
      </c>
      <c r="G51" s="30"/>
      <c r="H51" s="120">
        <f t="shared" si="21"/>
        <v>0</v>
      </c>
      <c r="I51" s="30"/>
      <c r="J51" s="31"/>
      <c r="K51" s="120">
        <f>ROUND((I51*$I$37)+(J51*$J$37),2)</f>
        <v>0</v>
      </c>
      <c r="L51" s="31"/>
      <c r="M51" s="30"/>
      <c r="N51" s="120">
        <f>ROUND(L51+(M51*$M$37),2)</f>
        <v>0</v>
      </c>
      <c r="O51" s="30">
        <v>8</v>
      </c>
      <c r="P51" s="120">
        <f t="shared" si="24"/>
        <v>456</v>
      </c>
      <c r="Q51" s="30"/>
      <c r="R51" s="120">
        <f t="shared" si="25"/>
        <v>0</v>
      </c>
      <c r="S51" s="120">
        <f>ROUND(($P51+$R51+($J$37*$J51))*$S$37,2)</f>
        <v>28.27</v>
      </c>
      <c r="T51" s="120">
        <f t="shared" si="16"/>
        <v>6.61</v>
      </c>
      <c r="U51" s="120">
        <f>ROUND(($P51+$R51+($J$1*$J51))*U$37,2)</f>
        <v>63.38</v>
      </c>
      <c r="V51" s="120">
        <f>ROUND(($P51+$R51+($J$1*$J51))*V$37,2)</f>
        <v>15.05</v>
      </c>
      <c r="W51" s="120">
        <f>ROUND(($P51+$R51+($J$1*$J51))*W$37,2)</f>
        <v>0.68</v>
      </c>
      <c r="X51" s="120">
        <f>+P51+R51+SUM(S51:W51)</f>
        <v>569.99</v>
      </c>
      <c r="Y51" s="30">
        <v>2</v>
      </c>
      <c r="Z51" s="120">
        <f t="shared" si="27"/>
        <v>100</v>
      </c>
      <c r="AA51" s="120">
        <f t="shared" si="28"/>
        <v>7</v>
      </c>
      <c r="AB51" s="31">
        <v>50</v>
      </c>
      <c r="AC51" s="31">
        <v>10</v>
      </c>
      <c r="AD51" s="31"/>
      <c r="AE51" s="120">
        <f t="shared" si="29"/>
        <v>167</v>
      </c>
      <c r="AF51" s="31"/>
      <c r="AG51" s="120">
        <f>+F51+H51+K51+N51+X51+AE51+AF51</f>
        <v>736.99</v>
      </c>
      <c r="AH51" s="102"/>
      <c r="AI51" s="31"/>
    </row>
    <row r="52" spans="1:35" x14ac:dyDescent="0.2">
      <c r="A52" s="21"/>
      <c r="B52" s="22" t="s">
        <v>170</v>
      </c>
      <c r="C52" s="22">
        <v>14</v>
      </c>
      <c r="D52" s="22"/>
      <c r="E52" s="119">
        <f t="shared" si="15"/>
        <v>0</v>
      </c>
      <c r="F52" s="120">
        <f t="shared" si="20"/>
        <v>0</v>
      </c>
      <c r="G52" s="30"/>
      <c r="H52" s="120">
        <f t="shared" si="21"/>
        <v>0</v>
      </c>
      <c r="I52" s="30"/>
      <c r="J52" s="31"/>
      <c r="K52" s="120">
        <f t="shared" si="22"/>
        <v>0</v>
      </c>
      <c r="L52" s="31"/>
      <c r="M52" s="30"/>
      <c r="N52" s="120">
        <f t="shared" si="23"/>
        <v>0</v>
      </c>
      <c r="O52" s="30">
        <v>8</v>
      </c>
      <c r="P52" s="120">
        <f t="shared" si="24"/>
        <v>456</v>
      </c>
      <c r="Q52" s="30"/>
      <c r="R52" s="120">
        <f t="shared" si="25"/>
        <v>0</v>
      </c>
      <c r="S52" s="120">
        <f t="shared" si="26"/>
        <v>28.27</v>
      </c>
      <c r="T52" s="120">
        <f t="shared" si="16"/>
        <v>6.61</v>
      </c>
      <c r="U52" s="120">
        <f t="shared" si="17"/>
        <v>63.38</v>
      </c>
      <c r="V52" s="120">
        <f t="shared" si="17"/>
        <v>15.05</v>
      </c>
      <c r="W52" s="120">
        <f t="shared" si="17"/>
        <v>0.68</v>
      </c>
      <c r="X52" s="120">
        <f t="shared" si="18"/>
        <v>569.99</v>
      </c>
      <c r="Y52" s="30">
        <v>2</v>
      </c>
      <c r="Z52" s="120">
        <f t="shared" si="27"/>
        <v>100</v>
      </c>
      <c r="AA52" s="120">
        <f t="shared" si="28"/>
        <v>7</v>
      </c>
      <c r="AB52" s="31">
        <v>50</v>
      </c>
      <c r="AC52" s="31">
        <v>10</v>
      </c>
      <c r="AD52" s="31"/>
      <c r="AE52" s="120">
        <f t="shared" si="29"/>
        <v>167</v>
      </c>
      <c r="AF52" s="31"/>
      <c r="AG52" s="120">
        <f t="shared" si="19"/>
        <v>736.99</v>
      </c>
      <c r="AH52" s="102"/>
      <c r="AI52" s="31"/>
    </row>
    <row r="53" spans="1:35" x14ac:dyDescent="0.2">
      <c r="A53" s="21"/>
      <c r="B53" s="22" t="s">
        <v>196</v>
      </c>
      <c r="C53" s="22">
        <v>14</v>
      </c>
      <c r="D53" s="22">
        <v>1</v>
      </c>
      <c r="E53" s="119">
        <f t="shared" si="15"/>
        <v>14</v>
      </c>
      <c r="F53" s="120">
        <f t="shared" si="20"/>
        <v>140</v>
      </c>
      <c r="G53" s="30"/>
      <c r="H53" s="120">
        <f t="shared" si="21"/>
        <v>0</v>
      </c>
      <c r="I53" s="30"/>
      <c r="J53" s="31"/>
      <c r="K53" s="120">
        <f t="shared" si="22"/>
        <v>0</v>
      </c>
      <c r="L53" s="31"/>
      <c r="M53" s="30"/>
      <c r="N53" s="120">
        <f t="shared" si="23"/>
        <v>0</v>
      </c>
      <c r="O53" s="30"/>
      <c r="P53" s="120">
        <f t="shared" si="24"/>
        <v>0</v>
      </c>
      <c r="Q53" s="30"/>
      <c r="R53" s="120">
        <f t="shared" si="25"/>
        <v>0</v>
      </c>
      <c r="S53" s="120">
        <f t="shared" si="26"/>
        <v>0</v>
      </c>
      <c r="T53" s="120">
        <f t="shared" si="16"/>
        <v>0</v>
      </c>
      <c r="U53" s="120">
        <f t="shared" si="17"/>
        <v>0</v>
      </c>
      <c r="V53" s="120">
        <f t="shared" si="17"/>
        <v>0</v>
      </c>
      <c r="W53" s="120">
        <f t="shared" si="17"/>
        <v>0</v>
      </c>
      <c r="X53" s="120">
        <f t="shared" si="18"/>
        <v>0</v>
      </c>
      <c r="Y53" s="30"/>
      <c r="Z53" s="120">
        <f t="shared" si="27"/>
        <v>0</v>
      </c>
      <c r="AA53" s="120">
        <f t="shared" si="28"/>
        <v>0</v>
      </c>
      <c r="AB53" s="31"/>
      <c r="AC53" s="31"/>
      <c r="AD53" s="31"/>
      <c r="AE53" s="120">
        <f t="shared" si="29"/>
        <v>0</v>
      </c>
      <c r="AF53" s="31"/>
      <c r="AG53" s="120">
        <f t="shared" si="19"/>
        <v>140</v>
      </c>
      <c r="AH53" s="102"/>
      <c r="AI53" s="31"/>
    </row>
    <row r="54" spans="1:35" x14ac:dyDescent="0.2">
      <c r="A54" s="21"/>
      <c r="B54" s="22" t="s">
        <v>219</v>
      </c>
      <c r="C54" s="22">
        <v>14</v>
      </c>
      <c r="D54" s="22"/>
      <c r="E54" s="119">
        <f t="shared" si="15"/>
        <v>0</v>
      </c>
      <c r="F54" s="120">
        <f t="shared" si="20"/>
        <v>0</v>
      </c>
      <c r="G54" s="30"/>
      <c r="H54" s="120">
        <f t="shared" si="21"/>
        <v>0</v>
      </c>
      <c r="I54" s="30"/>
      <c r="J54" s="31"/>
      <c r="K54" s="120">
        <f t="shared" si="22"/>
        <v>0</v>
      </c>
      <c r="L54" s="31"/>
      <c r="M54" s="30"/>
      <c r="N54" s="120">
        <f t="shared" si="23"/>
        <v>0</v>
      </c>
      <c r="O54" s="30"/>
      <c r="P54" s="120">
        <f t="shared" si="24"/>
        <v>0</v>
      </c>
      <c r="Q54" s="30"/>
      <c r="R54" s="120">
        <f t="shared" si="25"/>
        <v>0</v>
      </c>
      <c r="S54" s="120">
        <f t="shared" si="26"/>
        <v>0</v>
      </c>
      <c r="T54" s="120">
        <f t="shared" si="16"/>
        <v>0</v>
      </c>
      <c r="U54" s="120">
        <f t="shared" si="17"/>
        <v>0</v>
      </c>
      <c r="V54" s="120">
        <f t="shared" si="17"/>
        <v>0</v>
      </c>
      <c r="W54" s="120">
        <f t="shared" si="17"/>
        <v>0</v>
      </c>
      <c r="X54" s="120">
        <f t="shared" si="18"/>
        <v>0</v>
      </c>
      <c r="Y54" s="30"/>
      <c r="Z54" s="120">
        <f t="shared" si="27"/>
        <v>0</v>
      </c>
      <c r="AA54" s="120">
        <f t="shared" si="28"/>
        <v>0</v>
      </c>
      <c r="AB54" s="31"/>
      <c r="AC54" s="31"/>
      <c r="AD54" s="31"/>
      <c r="AE54" s="120">
        <f t="shared" si="29"/>
        <v>0</v>
      </c>
      <c r="AF54" s="31"/>
      <c r="AG54" s="120">
        <f t="shared" si="19"/>
        <v>0</v>
      </c>
      <c r="AH54" s="102"/>
      <c r="AI54" s="31"/>
    </row>
    <row r="55" spans="1:35" x14ac:dyDescent="0.2">
      <c r="A55" s="21"/>
      <c r="B55" s="22" t="s">
        <v>179</v>
      </c>
      <c r="C55" s="22">
        <v>14</v>
      </c>
      <c r="D55" s="22">
        <v>1</v>
      </c>
      <c r="E55" s="119">
        <f t="shared" si="15"/>
        <v>14</v>
      </c>
      <c r="F55" s="120">
        <f t="shared" si="20"/>
        <v>140</v>
      </c>
      <c r="G55" s="30"/>
      <c r="H55" s="120">
        <f t="shared" si="21"/>
        <v>0</v>
      </c>
      <c r="I55" s="30"/>
      <c r="J55" s="31"/>
      <c r="K55" s="120">
        <f t="shared" si="22"/>
        <v>0</v>
      </c>
      <c r="L55" s="31"/>
      <c r="M55" s="30"/>
      <c r="N55" s="120">
        <f t="shared" si="23"/>
        <v>0</v>
      </c>
      <c r="O55" s="30"/>
      <c r="P55" s="120">
        <f t="shared" si="24"/>
        <v>0</v>
      </c>
      <c r="Q55" s="30"/>
      <c r="R55" s="120">
        <f t="shared" si="25"/>
        <v>0</v>
      </c>
      <c r="S55" s="120">
        <f t="shared" si="26"/>
        <v>0</v>
      </c>
      <c r="T55" s="120">
        <f t="shared" si="16"/>
        <v>0</v>
      </c>
      <c r="U55" s="120">
        <f t="shared" si="17"/>
        <v>0</v>
      </c>
      <c r="V55" s="120">
        <f t="shared" si="17"/>
        <v>0</v>
      </c>
      <c r="W55" s="120">
        <f t="shared" si="17"/>
        <v>0</v>
      </c>
      <c r="X55" s="120">
        <f t="shared" si="18"/>
        <v>0</v>
      </c>
      <c r="Y55" s="30"/>
      <c r="Z55" s="120">
        <f t="shared" si="27"/>
        <v>0</v>
      </c>
      <c r="AA55" s="120">
        <f t="shared" si="28"/>
        <v>0</v>
      </c>
      <c r="AB55" s="31"/>
      <c r="AC55" s="31"/>
      <c r="AD55" s="31"/>
      <c r="AE55" s="120">
        <f t="shared" si="29"/>
        <v>0</v>
      </c>
      <c r="AF55" s="31"/>
      <c r="AG55" s="120">
        <f t="shared" si="19"/>
        <v>140</v>
      </c>
      <c r="AH55" s="102"/>
      <c r="AI55" s="31"/>
    </row>
    <row r="56" spans="1:35" x14ac:dyDescent="0.2">
      <c r="A56" s="21"/>
      <c r="B56" s="22" t="s">
        <v>180</v>
      </c>
      <c r="C56" s="22">
        <v>14</v>
      </c>
      <c r="D56" s="22"/>
      <c r="E56" s="119">
        <f t="shared" si="15"/>
        <v>0</v>
      </c>
      <c r="F56" s="120">
        <f t="shared" si="20"/>
        <v>0</v>
      </c>
      <c r="G56" s="30"/>
      <c r="H56" s="120">
        <f t="shared" si="21"/>
        <v>0</v>
      </c>
      <c r="I56" s="30"/>
      <c r="J56" s="31"/>
      <c r="K56" s="120">
        <f t="shared" si="22"/>
        <v>0</v>
      </c>
      <c r="L56" s="31"/>
      <c r="M56" s="30"/>
      <c r="N56" s="120">
        <f t="shared" si="23"/>
        <v>0</v>
      </c>
      <c r="O56" s="30">
        <v>8</v>
      </c>
      <c r="P56" s="120">
        <f t="shared" si="24"/>
        <v>456</v>
      </c>
      <c r="Q56" s="30"/>
      <c r="R56" s="120">
        <f t="shared" si="25"/>
        <v>0</v>
      </c>
      <c r="S56" s="120">
        <f t="shared" si="26"/>
        <v>28.27</v>
      </c>
      <c r="T56" s="120">
        <f t="shared" si="16"/>
        <v>6.61</v>
      </c>
      <c r="U56" s="120">
        <f t="shared" ref="U56:W59" si="30">ROUND(($P56+$R56+($J$1*$J56))*U$37,2)</f>
        <v>63.38</v>
      </c>
      <c r="V56" s="120">
        <f t="shared" si="30"/>
        <v>15.05</v>
      </c>
      <c r="W56" s="120">
        <f t="shared" si="30"/>
        <v>0.68</v>
      </c>
      <c r="X56" s="120">
        <f t="shared" si="18"/>
        <v>569.99</v>
      </c>
      <c r="Y56" s="30">
        <v>2</v>
      </c>
      <c r="Z56" s="120">
        <f t="shared" si="27"/>
        <v>100</v>
      </c>
      <c r="AA56" s="120">
        <f t="shared" si="28"/>
        <v>7</v>
      </c>
      <c r="AB56" s="31">
        <v>50</v>
      </c>
      <c r="AC56" s="31">
        <v>10</v>
      </c>
      <c r="AD56" s="31"/>
      <c r="AE56" s="120">
        <f t="shared" si="29"/>
        <v>167</v>
      </c>
      <c r="AF56" s="31"/>
      <c r="AG56" s="120">
        <f t="shared" si="19"/>
        <v>736.99</v>
      </c>
      <c r="AH56" s="102"/>
      <c r="AI56" s="31"/>
    </row>
    <row r="57" spans="1:35" x14ac:dyDescent="0.2">
      <c r="A57" s="21"/>
      <c r="B57" s="22"/>
      <c r="C57" s="22"/>
      <c r="D57" s="22"/>
      <c r="E57" s="119">
        <f t="shared" si="15"/>
        <v>0</v>
      </c>
      <c r="F57" s="120">
        <f t="shared" si="20"/>
        <v>0</v>
      </c>
      <c r="G57" s="30"/>
      <c r="H57" s="120">
        <f t="shared" si="21"/>
        <v>0</v>
      </c>
      <c r="I57" s="30"/>
      <c r="J57" s="31"/>
      <c r="K57" s="120">
        <f t="shared" si="22"/>
        <v>0</v>
      </c>
      <c r="L57" s="31"/>
      <c r="M57" s="30"/>
      <c r="N57" s="120">
        <f t="shared" si="23"/>
        <v>0</v>
      </c>
      <c r="O57" s="30"/>
      <c r="P57" s="120">
        <f t="shared" si="24"/>
        <v>0</v>
      </c>
      <c r="Q57" s="30"/>
      <c r="R57" s="120">
        <f t="shared" si="25"/>
        <v>0</v>
      </c>
      <c r="S57" s="120">
        <f t="shared" si="26"/>
        <v>0</v>
      </c>
      <c r="T57" s="120">
        <f t="shared" si="16"/>
        <v>0</v>
      </c>
      <c r="U57" s="120">
        <f t="shared" si="30"/>
        <v>0</v>
      </c>
      <c r="V57" s="120">
        <f t="shared" si="30"/>
        <v>0</v>
      </c>
      <c r="W57" s="120">
        <f t="shared" si="30"/>
        <v>0</v>
      </c>
      <c r="X57" s="120">
        <f t="shared" si="18"/>
        <v>0</v>
      </c>
      <c r="Y57" s="30"/>
      <c r="Z57" s="120">
        <f t="shared" si="27"/>
        <v>0</v>
      </c>
      <c r="AA57" s="120">
        <f t="shared" si="28"/>
        <v>0</v>
      </c>
      <c r="AB57" s="31"/>
      <c r="AC57" s="31"/>
      <c r="AD57" s="31"/>
      <c r="AE57" s="120">
        <f t="shared" si="29"/>
        <v>0</v>
      </c>
      <c r="AF57" s="31"/>
      <c r="AG57" s="120">
        <f t="shared" si="19"/>
        <v>0</v>
      </c>
      <c r="AH57" s="102"/>
      <c r="AI57" s="31"/>
    </row>
    <row r="58" spans="1:35" x14ac:dyDescent="0.2">
      <c r="A58" s="21"/>
      <c r="B58" s="22"/>
      <c r="C58" s="22"/>
      <c r="D58" s="22"/>
      <c r="E58" s="119">
        <f t="shared" si="15"/>
        <v>0</v>
      </c>
      <c r="F58" s="120">
        <f t="shared" si="20"/>
        <v>0</v>
      </c>
      <c r="G58" s="30"/>
      <c r="H58" s="120">
        <f t="shared" si="21"/>
        <v>0</v>
      </c>
      <c r="I58" s="30"/>
      <c r="J58" s="31"/>
      <c r="K58" s="120">
        <f t="shared" si="22"/>
        <v>0</v>
      </c>
      <c r="L58" s="31"/>
      <c r="M58" s="30"/>
      <c r="N58" s="120">
        <f t="shared" si="23"/>
        <v>0</v>
      </c>
      <c r="O58" s="30"/>
      <c r="P58" s="120">
        <f t="shared" si="24"/>
        <v>0</v>
      </c>
      <c r="Q58" s="30"/>
      <c r="R58" s="120">
        <f t="shared" si="25"/>
        <v>0</v>
      </c>
      <c r="S58" s="120">
        <f t="shared" si="26"/>
        <v>0</v>
      </c>
      <c r="T58" s="120">
        <f t="shared" si="16"/>
        <v>0</v>
      </c>
      <c r="U58" s="120">
        <f t="shared" si="30"/>
        <v>0</v>
      </c>
      <c r="V58" s="120">
        <f t="shared" si="30"/>
        <v>0</v>
      </c>
      <c r="W58" s="120">
        <f t="shared" si="30"/>
        <v>0</v>
      </c>
      <c r="X58" s="120">
        <f t="shared" si="18"/>
        <v>0</v>
      </c>
      <c r="Y58" s="30"/>
      <c r="Z58" s="120">
        <f t="shared" si="27"/>
        <v>0</v>
      </c>
      <c r="AA58" s="120">
        <f t="shared" si="28"/>
        <v>0</v>
      </c>
      <c r="AB58" s="31"/>
      <c r="AC58" s="31"/>
      <c r="AD58" s="31"/>
      <c r="AE58" s="120">
        <f t="shared" si="29"/>
        <v>0</v>
      </c>
      <c r="AF58" s="31"/>
      <c r="AG58" s="120">
        <f t="shared" si="19"/>
        <v>0</v>
      </c>
      <c r="AH58" s="102"/>
      <c r="AI58" s="31"/>
    </row>
    <row r="59" spans="1:35" x14ac:dyDescent="0.2">
      <c r="A59" s="21"/>
      <c r="B59" s="22"/>
      <c r="C59" s="22"/>
      <c r="D59" s="22"/>
      <c r="E59" s="119">
        <f t="shared" si="15"/>
        <v>0</v>
      </c>
      <c r="F59" s="120">
        <f t="shared" si="20"/>
        <v>0</v>
      </c>
      <c r="G59" s="30"/>
      <c r="H59" s="120">
        <f t="shared" si="21"/>
        <v>0</v>
      </c>
      <c r="I59" s="30"/>
      <c r="J59" s="31"/>
      <c r="K59" s="120">
        <f t="shared" si="22"/>
        <v>0</v>
      </c>
      <c r="L59" s="31"/>
      <c r="M59" s="30"/>
      <c r="N59" s="120">
        <f t="shared" si="23"/>
        <v>0</v>
      </c>
      <c r="O59" s="30"/>
      <c r="P59" s="120">
        <f t="shared" si="24"/>
        <v>0</v>
      </c>
      <c r="Q59" s="30"/>
      <c r="R59" s="120">
        <f t="shared" si="25"/>
        <v>0</v>
      </c>
      <c r="S59" s="120">
        <f t="shared" si="26"/>
        <v>0</v>
      </c>
      <c r="T59" s="120">
        <f t="shared" si="16"/>
        <v>0</v>
      </c>
      <c r="U59" s="120">
        <f t="shared" si="30"/>
        <v>0</v>
      </c>
      <c r="V59" s="120">
        <f t="shared" si="30"/>
        <v>0</v>
      </c>
      <c r="W59" s="120">
        <f t="shared" si="30"/>
        <v>0</v>
      </c>
      <c r="X59" s="120">
        <f t="shared" si="18"/>
        <v>0</v>
      </c>
      <c r="Y59" s="30"/>
      <c r="Z59" s="120">
        <f t="shared" si="27"/>
        <v>0</v>
      </c>
      <c r="AA59" s="120">
        <f t="shared" si="28"/>
        <v>0</v>
      </c>
      <c r="AB59" s="31"/>
      <c r="AC59" s="31"/>
      <c r="AD59" s="31"/>
      <c r="AE59" s="120">
        <f t="shared" si="29"/>
        <v>0</v>
      </c>
      <c r="AF59" s="31"/>
      <c r="AG59" s="120">
        <f t="shared" si="19"/>
        <v>0</v>
      </c>
      <c r="AH59" s="102"/>
      <c r="AI59" s="31"/>
    </row>
    <row r="60" spans="1:35" x14ac:dyDescent="0.2">
      <c r="F60" s="103">
        <f>SUM(F40:F59)</f>
        <v>560</v>
      </c>
      <c r="H60" s="103">
        <f>SUM(H40:H59)</f>
        <v>0</v>
      </c>
      <c r="K60" s="103">
        <f>SUM(K40:K59)</f>
        <v>943.2</v>
      </c>
      <c r="L60" s="104"/>
      <c r="N60" s="103">
        <f>SUM(N40:N59)</f>
        <v>0</v>
      </c>
      <c r="P60" s="103">
        <f>SUM(P40:P59)</f>
        <v>3876</v>
      </c>
      <c r="R60" s="103">
        <f t="shared" ref="R60:W60" si="31">SUM(R40:R59)</f>
        <v>0</v>
      </c>
      <c r="S60" s="103">
        <f t="shared" si="31"/>
        <v>273.04000000000002</v>
      </c>
      <c r="T60" s="103">
        <f t="shared" si="31"/>
        <v>63.849999999999994</v>
      </c>
      <c r="U60" s="103">
        <f t="shared" si="31"/>
        <v>612.14</v>
      </c>
      <c r="V60" s="103">
        <f t="shared" si="31"/>
        <v>145.34</v>
      </c>
      <c r="W60" s="103">
        <f t="shared" si="31"/>
        <v>6.59</v>
      </c>
      <c r="AE60" s="103">
        <f>SUM(AE40:AE59)</f>
        <v>1648</v>
      </c>
      <c r="AF60" s="103">
        <f>SUM(AF40:AF59)</f>
        <v>0</v>
      </c>
      <c r="AG60" s="121">
        <f>SUM(AG40:AG59)</f>
        <v>8128.16</v>
      </c>
      <c r="AH60" s="102"/>
      <c r="AI60" s="120">
        <f>SUM(AI40:AI59)</f>
        <v>250</v>
      </c>
    </row>
    <row r="61" spans="1:35" ht="5.0999999999999996" customHeight="1" x14ac:dyDescent="0.2">
      <c r="F61" s="128"/>
      <c r="G61" s="128"/>
      <c r="H61" s="128"/>
      <c r="I61" s="128"/>
      <c r="J61" s="128"/>
      <c r="K61" s="128"/>
      <c r="L61" s="128"/>
      <c r="M61" s="128"/>
      <c r="N61" s="128"/>
      <c r="O61" s="128"/>
      <c r="P61" s="128"/>
      <c r="Q61" s="128"/>
    </row>
    <row r="62" spans="1:35" x14ac:dyDescent="0.2">
      <c r="A62" s="26"/>
      <c r="B62" s="92" t="s">
        <v>37</v>
      </c>
      <c r="C62" s="26"/>
      <c r="D62" s="26"/>
      <c r="E62" s="26"/>
      <c r="F62" s="58">
        <f>+F1</f>
        <v>10</v>
      </c>
      <c r="G62" s="59"/>
      <c r="H62" s="58">
        <f>+H1</f>
        <v>90</v>
      </c>
      <c r="I62" s="58">
        <f>+I1</f>
        <v>1.2</v>
      </c>
      <c r="J62" s="58">
        <f>+J1</f>
        <v>22</v>
      </c>
      <c r="K62" s="59"/>
      <c r="L62" s="59" t="s">
        <v>7</v>
      </c>
      <c r="M62" s="58">
        <f>+M1</f>
        <v>0.45</v>
      </c>
      <c r="N62" s="59"/>
      <c r="O62" s="25">
        <f>+O1</f>
        <v>57</v>
      </c>
      <c r="P62" s="59"/>
      <c r="Q62" s="58">
        <f>+Q1</f>
        <v>50</v>
      </c>
      <c r="R62" s="26"/>
      <c r="S62" s="38">
        <f>+S1</f>
        <v>6.2E-2</v>
      </c>
      <c r="T62" s="38">
        <f>+T1</f>
        <v>1.4500000000000001E-2</v>
      </c>
      <c r="U62" s="38">
        <f>+U1</f>
        <v>0.13900000000000001</v>
      </c>
      <c r="V62" s="38">
        <f>+V1</f>
        <v>3.3000000000000002E-2</v>
      </c>
      <c r="W62" s="38">
        <f>+W1</f>
        <v>1.5E-3</v>
      </c>
      <c r="X62" s="26"/>
      <c r="Y62" s="25">
        <f>+Y37</f>
        <v>50</v>
      </c>
      <c r="Z62" s="63"/>
      <c r="AA62" s="38">
        <f>+AA1</f>
        <v>7.0000000000000007E-2</v>
      </c>
      <c r="AB62" s="117" t="s">
        <v>152</v>
      </c>
      <c r="AC62" s="118">
        <v>10</v>
      </c>
      <c r="AD62" s="118">
        <v>10</v>
      </c>
      <c r="AE62" s="26"/>
      <c r="AF62" s="26"/>
      <c r="AG62" s="26"/>
      <c r="AH62" s="94"/>
      <c r="AI62" s="26" t="s">
        <v>7</v>
      </c>
    </row>
    <row r="63" spans="1:35" x14ac:dyDescent="0.2">
      <c r="A63" s="66"/>
      <c r="B63" s="66"/>
      <c r="C63" s="66" t="s">
        <v>11</v>
      </c>
      <c r="D63" s="66" t="s">
        <v>1</v>
      </c>
      <c r="E63" s="66" t="s">
        <v>30</v>
      </c>
      <c r="F63" s="125" t="s">
        <v>21</v>
      </c>
      <c r="G63" s="125" t="s">
        <v>11</v>
      </c>
      <c r="H63" s="125" t="s">
        <v>2</v>
      </c>
      <c r="I63" s="125" t="s">
        <v>7</v>
      </c>
      <c r="J63" s="125" t="s">
        <v>3</v>
      </c>
      <c r="K63" s="125" t="s">
        <v>17</v>
      </c>
      <c r="L63" s="125" t="s">
        <v>5</v>
      </c>
      <c r="M63" s="125" t="s">
        <v>5</v>
      </c>
      <c r="N63" s="125" t="s">
        <v>5</v>
      </c>
      <c r="O63" s="125" t="s">
        <v>9</v>
      </c>
      <c r="P63" s="125" t="s">
        <v>15</v>
      </c>
      <c r="Q63" s="125" t="s">
        <v>18</v>
      </c>
      <c r="R63" s="66" t="s">
        <v>20</v>
      </c>
      <c r="S63" s="66"/>
      <c r="T63" s="66"/>
      <c r="U63" s="66"/>
      <c r="V63" s="66" t="s">
        <v>24</v>
      </c>
      <c r="W63" s="66"/>
      <c r="X63" s="66" t="s">
        <v>17</v>
      </c>
      <c r="Y63" s="66" t="s">
        <v>11</v>
      </c>
      <c r="Z63" s="66" t="s">
        <v>7</v>
      </c>
      <c r="AA63" s="66" t="s">
        <v>28</v>
      </c>
      <c r="AB63" s="66" t="s">
        <v>46</v>
      </c>
      <c r="AC63" s="66" t="s">
        <v>46</v>
      </c>
      <c r="AD63" s="96" t="s">
        <v>46</v>
      </c>
      <c r="AE63" s="66" t="s">
        <v>17</v>
      </c>
      <c r="AF63" s="66" t="s">
        <v>33</v>
      </c>
      <c r="AG63" s="66" t="s">
        <v>17</v>
      </c>
      <c r="AH63" s="97"/>
      <c r="AI63" s="66" t="s">
        <v>43</v>
      </c>
    </row>
    <row r="64" spans="1:35" x14ac:dyDescent="0.2">
      <c r="A64" s="68" t="s">
        <v>0</v>
      </c>
      <c r="B64" s="68" t="s">
        <v>45</v>
      </c>
      <c r="C64" s="68" t="s">
        <v>12</v>
      </c>
      <c r="D64" s="68" t="s">
        <v>39</v>
      </c>
      <c r="E64" s="68" t="s">
        <v>31</v>
      </c>
      <c r="F64" s="68" t="s">
        <v>16</v>
      </c>
      <c r="G64" s="68" t="s">
        <v>14</v>
      </c>
      <c r="H64" s="68" t="s">
        <v>16</v>
      </c>
      <c r="I64" s="68" t="s">
        <v>6</v>
      </c>
      <c r="J64" s="68" t="s">
        <v>32</v>
      </c>
      <c r="K64" s="68" t="s">
        <v>4</v>
      </c>
      <c r="L64" s="68" t="s">
        <v>106</v>
      </c>
      <c r="M64" s="68" t="s">
        <v>6</v>
      </c>
      <c r="N64" s="68" t="s">
        <v>16</v>
      </c>
      <c r="O64" s="68" t="s">
        <v>10</v>
      </c>
      <c r="P64" s="68" t="s">
        <v>16</v>
      </c>
      <c r="Q64" s="68" t="s">
        <v>19</v>
      </c>
      <c r="R64" s="68" t="s">
        <v>16</v>
      </c>
      <c r="S64" s="68" t="s">
        <v>22</v>
      </c>
      <c r="T64" s="68" t="s">
        <v>23</v>
      </c>
      <c r="U64" s="68" t="s">
        <v>24</v>
      </c>
      <c r="V64" s="68" t="s">
        <v>25</v>
      </c>
      <c r="W64" s="68" t="s">
        <v>26</v>
      </c>
      <c r="X64" s="68" t="s">
        <v>27</v>
      </c>
      <c r="Y64" s="68" t="s">
        <v>29</v>
      </c>
      <c r="Z64" s="68" t="s">
        <v>8</v>
      </c>
      <c r="AA64" s="68" t="s">
        <v>29</v>
      </c>
      <c r="AB64" s="68" t="s">
        <v>6</v>
      </c>
      <c r="AC64" s="68" t="s">
        <v>13</v>
      </c>
      <c r="AD64" s="98" t="s">
        <v>151</v>
      </c>
      <c r="AE64" s="68" t="s">
        <v>8</v>
      </c>
      <c r="AF64" s="68" t="s">
        <v>34</v>
      </c>
      <c r="AG64" s="68" t="s">
        <v>16</v>
      </c>
      <c r="AH64" s="99"/>
      <c r="AI64" s="68" t="s">
        <v>44</v>
      </c>
    </row>
    <row r="65" spans="1:35" x14ac:dyDescent="0.2">
      <c r="A65" s="21"/>
      <c r="B65" s="22" t="s">
        <v>175</v>
      </c>
      <c r="C65" s="22">
        <v>14</v>
      </c>
      <c r="D65" s="22">
        <v>1</v>
      </c>
      <c r="E65" s="119">
        <f t="shared" ref="E65:E80" si="32">+C65*D65</f>
        <v>14</v>
      </c>
      <c r="F65" s="120">
        <f>ROUND(E65*$F$62,2)</f>
        <v>140</v>
      </c>
      <c r="G65" s="30"/>
      <c r="H65" s="120">
        <f>ROUND(G65*$H$62,2)</f>
        <v>0</v>
      </c>
      <c r="I65" s="30"/>
      <c r="J65" s="31"/>
      <c r="K65" s="120">
        <f>ROUND((I65*$I$62)+(J65*$J$62),2)</f>
        <v>0</v>
      </c>
      <c r="L65" s="31"/>
      <c r="M65" s="30"/>
      <c r="N65" s="120">
        <f>ROUND(L65+(M65*$M$62),2)</f>
        <v>0</v>
      </c>
      <c r="O65" s="30"/>
      <c r="P65" s="120">
        <f>ROUND(O65*$O$62,2)</f>
        <v>0</v>
      </c>
      <c r="Q65" s="30"/>
      <c r="R65" s="120">
        <f>ROUND(Q65*$Q$62,2)</f>
        <v>0</v>
      </c>
      <c r="S65" s="120">
        <f>ROUND(($P65+$R65+($J$62*$J65))*S$62,2)</f>
        <v>0</v>
      </c>
      <c r="T65" s="120">
        <f>ROUND(($P65+$R65+($J$62*$J65))*T$62,2)</f>
        <v>0</v>
      </c>
      <c r="U65" s="120">
        <f>ROUND(($P65+$R65+($J$62*$J65))*U$62,2)</f>
        <v>0</v>
      </c>
      <c r="V65" s="120">
        <f>ROUND(($P65+$R65+($J$62*$J65))*V$62,2)</f>
        <v>0</v>
      </c>
      <c r="W65" s="120">
        <f>ROUND(($P65+$R65+($J$62*$J65))*W$62,2)</f>
        <v>0</v>
      </c>
      <c r="X65" s="120">
        <f t="shared" ref="X65:X80" si="33">+P65+R65+SUM(S65:W65)</f>
        <v>0</v>
      </c>
      <c r="Y65" s="30"/>
      <c r="Z65" s="120">
        <f>ROUND(Y65*$Y$62,2)</f>
        <v>0</v>
      </c>
      <c r="AA65" s="120">
        <f>ROUND(Z65*$AA$62,2)</f>
        <v>0</v>
      </c>
      <c r="AB65" s="31"/>
      <c r="AC65" s="31"/>
      <c r="AD65" s="31"/>
      <c r="AE65" s="120">
        <f>SUM(Z65:AD65)</f>
        <v>0</v>
      </c>
      <c r="AF65" s="31"/>
      <c r="AG65" s="120">
        <f t="shared" ref="AG65:AG80" si="34">+F65+H65+K65+N65+X65+AE65+AF65</f>
        <v>140</v>
      </c>
      <c r="AH65" s="120"/>
      <c r="AI65" s="31"/>
    </row>
    <row r="66" spans="1:35" x14ac:dyDescent="0.2">
      <c r="A66" s="21"/>
      <c r="B66" s="22" t="s">
        <v>211</v>
      </c>
      <c r="C66" s="22">
        <v>14</v>
      </c>
      <c r="D66" s="22"/>
      <c r="E66" s="119">
        <f t="shared" si="32"/>
        <v>0</v>
      </c>
      <c r="F66" s="120">
        <f t="shared" ref="F66:F80" si="35">ROUND(E66*$F$62,2)</f>
        <v>0</v>
      </c>
      <c r="G66" s="30"/>
      <c r="H66" s="120">
        <f t="shared" ref="H66:H80" si="36">ROUND(G66*$H$62,2)</f>
        <v>0</v>
      </c>
      <c r="I66" s="30"/>
      <c r="J66" s="31"/>
      <c r="K66" s="120">
        <f t="shared" ref="K66:K80" si="37">ROUND((I66*$I$62)+(J66*$J$62),2)</f>
        <v>0</v>
      </c>
      <c r="L66" s="31"/>
      <c r="M66" s="30"/>
      <c r="N66" s="120">
        <f t="shared" ref="N66:N80" si="38">ROUND(L66+(M66*$M$62),2)</f>
        <v>0</v>
      </c>
      <c r="O66" s="37"/>
      <c r="P66" s="120">
        <f t="shared" ref="P66:P80" si="39">ROUND(O66*$O$62,2)</f>
        <v>0</v>
      </c>
      <c r="Q66" s="30"/>
      <c r="R66" s="120">
        <f t="shared" ref="R66:R80" si="40">ROUND(Q66*$Q$62,2)</f>
        <v>0</v>
      </c>
      <c r="S66" s="120">
        <f t="shared" ref="S66:W80" si="41">ROUND(($P66+$R66+($J$62*$J66))*S$62,2)</f>
        <v>0</v>
      </c>
      <c r="T66" s="120">
        <f t="shared" si="41"/>
        <v>0</v>
      </c>
      <c r="U66" s="120">
        <f t="shared" si="41"/>
        <v>0</v>
      </c>
      <c r="V66" s="120">
        <f t="shared" si="41"/>
        <v>0</v>
      </c>
      <c r="W66" s="120">
        <f t="shared" si="41"/>
        <v>0</v>
      </c>
      <c r="X66" s="120">
        <f t="shared" si="33"/>
        <v>0</v>
      </c>
      <c r="Y66" s="30"/>
      <c r="Z66" s="120">
        <f t="shared" ref="Z66:Z80" si="42">ROUND(Y66*$Y$62,2)</f>
        <v>0</v>
      </c>
      <c r="AA66" s="120">
        <f t="shared" ref="AA66:AA80" si="43">ROUND(Z66*$AA$62,2)</f>
        <v>0</v>
      </c>
      <c r="AB66" s="31"/>
      <c r="AC66" s="31"/>
      <c r="AD66" s="31"/>
      <c r="AE66" s="120">
        <f t="shared" ref="AE66:AE80" si="44">SUM(Z66:AD66)</f>
        <v>0</v>
      </c>
      <c r="AF66" s="31"/>
      <c r="AG66" s="120">
        <f t="shared" si="34"/>
        <v>0</v>
      </c>
      <c r="AH66" s="120"/>
      <c r="AI66" s="31"/>
    </row>
    <row r="67" spans="1:35" x14ac:dyDescent="0.2">
      <c r="A67" s="21"/>
      <c r="B67" s="22" t="s">
        <v>203</v>
      </c>
      <c r="C67" s="22">
        <v>14</v>
      </c>
      <c r="D67" s="22"/>
      <c r="E67" s="119">
        <f t="shared" si="32"/>
        <v>0</v>
      </c>
      <c r="F67" s="120">
        <f t="shared" si="35"/>
        <v>0</v>
      </c>
      <c r="G67" s="30"/>
      <c r="H67" s="120">
        <f t="shared" si="36"/>
        <v>0</v>
      </c>
      <c r="I67" s="30"/>
      <c r="J67" s="31"/>
      <c r="K67" s="120">
        <f t="shared" si="37"/>
        <v>0</v>
      </c>
      <c r="L67" s="31"/>
      <c r="M67" s="30"/>
      <c r="N67" s="120">
        <f t="shared" si="38"/>
        <v>0</v>
      </c>
      <c r="O67" s="30"/>
      <c r="P67" s="120">
        <f t="shared" si="39"/>
        <v>0</v>
      </c>
      <c r="Q67" s="30"/>
      <c r="R67" s="120">
        <f t="shared" si="40"/>
        <v>0</v>
      </c>
      <c r="S67" s="120">
        <f t="shared" si="41"/>
        <v>0</v>
      </c>
      <c r="T67" s="120">
        <f t="shared" si="41"/>
        <v>0</v>
      </c>
      <c r="U67" s="120">
        <f t="shared" si="41"/>
        <v>0</v>
      </c>
      <c r="V67" s="120">
        <f t="shared" si="41"/>
        <v>0</v>
      </c>
      <c r="W67" s="120">
        <f t="shared" si="41"/>
        <v>0</v>
      </c>
      <c r="X67" s="120">
        <f t="shared" si="33"/>
        <v>0</v>
      </c>
      <c r="Y67" s="30">
        <v>2</v>
      </c>
      <c r="Z67" s="120">
        <f t="shared" si="42"/>
        <v>100</v>
      </c>
      <c r="AA67" s="120">
        <f t="shared" si="43"/>
        <v>7</v>
      </c>
      <c r="AB67" s="31"/>
      <c r="AC67" s="31"/>
      <c r="AD67" s="31"/>
      <c r="AE67" s="120">
        <f t="shared" si="44"/>
        <v>107</v>
      </c>
      <c r="AF67" s="31"/>
      <c r="AG67" s="120">
        <f t="shared" si="34"/>
        <v>107</v>
      </c>
      <c r="AH67" s="120"/>
      <c r="AI67" s="31"/>
    </row>
    <row r="68" spans="1:35" x14ac:dyDescent="0.2">
      <c r="A68" s="21"/>
      <c r="B68" s="22" t="s">
        <v>213</v>
      </c>
      <c r="C68" s="22">
        <v>14</v>
      </c>
      <c r="D68" s="22"/>
      <c r="E68" s="119">
        <f t="shared" si="32"/>
        <v>0</v>
      </c>
      <c r="F68" s="120">
        <f t="shared" si="35"/>
        <v>0</v>
      </c>
      <c r="G68" s="30"/>
      <c r="H68" s="120">
        <f t="shared" si="36"/>
        <v>0</v>
      </c>
      <c r="I68" s="30"/>
      <c r="J68" s="31"/>
      <c r="K68" s="120">
        <f t="shared" si="37"/>
        <v>0</v>
      </c>
      <c r="L68" s="31"/>
      <c r="M68" s="30"/>
      <c r="N68" s="120">
        <f t="shared" si="38"/>
        <v>0</v>
      </c>
      <c r="O68" s="30"/>
      <c r="P68" s="120">
        <f t="shared" si="39"/>
        <v>0</v>
      </c>
      <c r="Q68" s="30"/>
      <c r="R68" s="120">
        <f t="shared" si="40"/>
        <v>0</v>
      </c>
      <c r="S68" s="120">
        <f t="shared" si="41"/>
        <v>0</v>
      </c>
      <c r="T68" s="120">
        <f t="shared" si="41"/>
        <v>0</v>
      </c>
      <c r="U68" s="120">
        <f t="shared" si="41"/>
        <v>0</v>
      </c>
      <c r="V68" s="120">
        <f t="shared" si="41"/>
        <v>0</v>
      </c>
      <c r="W68" s="120">
        <f t="shared" si="41"/>
        <v>0</v>
      </c>
      <c r="X68" s="120">
        <f t="shared" si="33"/>
        <v>0</v>
      </c>
      <c r="Y68" s="30"/>
      <c r="Z68" s="120">
        <f t="shared" si="42"/>
        <v>0</v>
      </c>
      <c r="AA68" s="120">
        <f t="shared" si="43"/>
        <v>0</v>
      </c>
      <c r="AB68" s="31"/>
      <c r="AC68" s="31"/>
      <c r="AD68" s="31"/>
      <c r="AE68" s="120">
        <f t="shared" si="44"/>
        <v>0</v>
      </c>
      <c r="AF68" s="31"/>
      <c r="AG68" s="120">
        <f t="shared" si="34"/>
        <v>0</v>
      </c>
      <c r="AH68" s="120"/>
      <c r="AI68" s="31"/>
    </row>
    <row r="69" spans="1:35" x14ac:dyDescent="0.2">
      <c r="A69" s="21"/>
      <c r="B69" s="22" t="s">
        <v>187</v>
      </c>
      <c r="C69" s="22">
        <v>14</v>
      </c>
      <c r="D69" s="22"/>
      <c r="E69" s="119">
        <f t="shared" si="32"/>
        <v>0</v>
      </c>
      <c r="F69" s="120">
        <f t="shared" si="35"/>
        <v>0</v>
      </c>
      <c r="G69" s="30"/>
      <c r="H69" s="120">
        <f t="shared" si="36"/>
        <v>0</v>
      </c>
      <c r="I69" s="30"/>
      <c r="J69" s="31"/>
      <c r="K69" s="120">
        <f t="shared" si="37"/>
        <v>0</v>
      </c>
      <c r="L69" s="31"/>
      <c r="M69" s="30"/>
      <c r="N69" s="120">
        <f t="shared" si="38"/>
        <v>0</v>
      </c>
      <c r="O69" s="30"/>
      <c r="P69" s="120"/>
      <c r="Q69" s="30"/>
      <c r="R69" s="120">
        <f t="shared" si="40"/>
        <v>0</v>
      </c>
      <c r="S69" s="120">
        <f t="shared" si="41"/>
        <v>0</v>
      </c>
      <c r="T69" s="120">
        <f t="shared" si="41"/>
        <v>0</v>
      </c>
      <c r="U69" s="120">
        <f t="shared" si="41"/>
        <v>0</v>
      </c>
      <c r="V69" s="120">
        <f t="shared" si="41"/>
        <v>0</v>
      </c>
      <c r="W69" s="120">
        <f t="shared" si="41"/>
        <v>0</v>
      </c>
      <c r="X69" s="120">
        <f>+P69+R69+SUM(S69:W69)</f>
        <v>0</v>
      </c>
      <c r="Y69" s="30">
        <v>2</v>
      </c>
      <c r="Z69" s="120">
        <f t="shared" si="42"/>
        <v>100</v>
      </c>
      <c r="AA69" s="120">
        <f t="shared" si="43"/>
        <v>7</v>
      </c>
      <c r="AB69" s="31"/>
      <c r="AC69" s="31"/>
      <c r="AD69" s="31"/>
      <c r="AE69" s="120">
        <f t="shared" si="44"/>
        <v>107</v>
      </c>
      <c r="AF69" s="31"/>
      <c r="AG69" s="120">
        <f>+F69+H69+K69+N69+X69+AE69+AF69</f>
        <v>107</v>
      </c>
      <c r="AH69" s="120"/>
      <c r="AI69" s="31"/>
    </row>
    <row r="70" spans="1:35" x14ac:dyDescent="0.2">
      <c r="A70" s="21"/>
      <c r="B70" s="22" t="s">
        <v>201</v>
      </c>
      <c r="C70" s="22">
        <v>14</v>
      </c>
      <c r="D70" s="22"/>
      <c r="E70" s="119">
        <f t="shared" si="32"/>
        <v>0</v>
      </c>
      <c r="F70" s="120">
        <f t="shared" si="35"/>
        <v>0</v>
      </c>
      <c r="G70" s="30"/>
      <c r="H70" s="120">
        <f t="shared" si="36"/>
        <v>0</v>
      </c>
      <c r="I70" s="30"/>
      <c r="J70" s="31"/>
      <c r="K70" s="120">
        <f t="shared" si="37"/>
        <v>0</v>
      </c>
      <c r="L70" s="31"/>
      <c r="M70" s="30"/>
      <c r="N70" s="120">
        <f t="shared" si="38"/>
        <v>0</v>
      </c>
      <c r="O70" s="30"/>
      <c r="P70" s="120">
        <f t="shared" si="39"/>
        <v>0</v>
      </c>
      <c r="Q70" s="30"/>
      <c r="R70" s="120">
        <f t="shared" si="40"/>
        <v>0</v>
      </c>
      <c r="S70" s="120">
        <f t="shared" si="41"/>
        <v>0</v>
      </c>
      <c r="T70" s="120">
        <f t="shared" si="41"/>
        <v>0</v>
      </c>
      <c r="U70" s="120">
        <f t="shared" si="41"/>
        <v>0</v>
      </c>
      <c r="V70" s="120">
        <f>ROUND(($P70+$R70+($J$62*$J70))*V$62,2)</f>
        <v>0</v>
      </c>
      <c r="W70" s="120">
        <f t="shared" si="41"/>
        <v>0</v>
      </c>
      <c r="X70" s="120">
        <f>+P70+R70+SUM(S70:W70)</f>
        <v>0</v>
      </c>
      <c r="Y70" s="30">
        <v>2</v>
      </c>
      <c r="Z70" s="120">
        <f t="shared" si="42"/>
        <v>100</v>
      </c>
      <c r="AA70" s="120">
        <f t="shared" si="43"/>
        <v>7</v>
      </c>
      <c r="AB70" s="31"/>
      <c r="AC70" s="31"/>
      <c r="AD70" s="31"/>
      <c r="AE70" s="120">
        <f t="shared" si="44"/>
        <v>107</v>
      </c>
      <c r="AF70" s="31"/>
      <c r="AG70" s="120">
        <f>+F70+H70+K70+N70+X70+AE70+AF70</f>
        <v>107</v>
      </c>
      <c r="AH70" s="120"/>
      <c r="AI70" s="31"/>
    </row>
    <row r="71" spans="1:35" x14ac:dyDescent="0.2">
      <c r="A71" s="21"/>
      <c r="B71" s="22" t="s">
        <v>215</v>
      </c>
      <c r="C71" s="22">
        <v>14</v>
      </c>
      <c r="D71" s="22"/>
      <c r="E71" s="119">
        <f t="shared" si="32"/>
        <v>0</v>
      </c>
      <c r="F71" s="120">
        <f t="shared" si="35"/>
        <v>0</v>
      </c>
      <c r="G71" s="30"/>
      <c r="H71" s="120">
        <f t="shared" si="36"/>
        <v>0</v>
      </c>
      <c r="I71" s="30"/>
      <c r="J71" s="31"/>
      <c r="K71" s="120">
        <f t="shared" si="37"/>
        <v>0</v>
      </c>
      <c r="L71" s="31"/>
      <c r="M71" s="30"/>
      <c r="N71" s="120">
        <f t="shared" si="38"/>
        <v>0</v>
      </c>
      <c r="O71" s="30"/>
      <c r="P71" s="120">
        <f t="shared" si="39"/>
        <v>0</v>
      </c>
      <c r="Q71" s="30"/>
      <c r="R71" s="120">
        <f t="shared" si="40"/>
        <v>0</v>
      </c>
      <c r="S71" s="120">
        <f t="shared" si="41"/>
        <v>0</v>
      </c>
      <c r="T71" s="120">
        <f t="shared" si="41"/>
        <v>0</v>
      </c>
      <c r="U71" s="120">
        <f t="shared" si="41"/>
        <v>0</v>
      </c>
      <c r="V71" s="120">
        <f t="shared" si="41"/>
        <v>0</v>
      </c>
      <c r="W71" s="120">
        <f t="shared" si="41"/>
        <v>0</v>
      </c>
      <c r="X71" s="120">
        <f t="shared" si="33"/>
        <v>0</v>
      </c>
      <c r="Y71" s="30">
        <v>2</v>
      </c>
      <c r="Z71" s="120">
        <f t="shared" si="42"/>
        <v>100</v>
      </c>
      <c r="AA71" s="120">
        <f t="shared" si="43"/>
        <v>7</v>
      </c>
      <c r="AB71" s="31"/>
      <c r="AC71" s="31"/>
      <c r="AD71" s="31"/>
      <c r="AE71" s="120">
        <f t="shared" si="44"/>
        <v>107</v>
      </c>
      <c r="AF71" s="31"/>
      <c r="AG71" s="120">
        <f t="shared" si="34"/>
        <v>107</v>
      </c>
      <c r="AH71" s="120"/>
      <c r="AI71" s="31">
        <v>150</v>
      </c>
    </row>
    <row r="72" spans="1:35" x14ac:dyDescent="0.2">
      <c r="A72" s="21"/>
      <c r="B72" s="22" t="s">
        <v>223</v>
      </c>
      <c r="C72" s="22">
        <v>14</v>
      </c>
      <c r="D72" s="22">
        <v>4</v>
      </c>
      <c r="E72" s="119">
        <f t="shared" si="32"/>
        <v>56</v>
      </c>
      <c r="F72" s="120">
        <f t="shared" si="35"/>
        <v>560</v>
      </c>
      <c r="G72" s="30"/>
      <c r="H72" s="120">
        <f t="shared" si="36"/>
        <v>0</v>
      </c>
      <c r="I72" s="30">
        <v>160</v>
      </c>
      <c r="J72" s="31">
        <v>12</v>
      </c>
      <c r="K72" s="120">
        <f t="shared" si="37"/>
        <v>456</v>
      </c>
      <c r="L72" s="31"/>
      <c r="M72" s="30"/>
      <c r="N72" s="120">
        <f t="shared" si="38"/>
        <v>0</v>
      </c>
      <c r="O72" s="30"/>
      <c r="P72" s="120">
        <f t="shared" si="39"/>
        <v>0</v>
      </c>
      <c r="Q72" s="30"/>
      <c r="R72" s="120">
        <f t="shared" si="40"/>
        <v>0</v>
      </c>
      <c r="S72" s="120">
        <f t="shared" si="41"/>
        <v>16.37</v>
      </c>
      <c r="T72" s="120">
        <f t="shared" si="41"/>
        <v>3.83</v>
      </c>
      <c r="U72" s="120">
        <f t="shared" si="41"/>
        <v>36.700000000000003</v>
      </c>
      <c r="V72" s="120">
        <f t="shared" si="41"/>
        <v>8.7100000000000009</v>
      </c>
      <c r="W72" s="120">
        <f t="shared" si="41"/>
        <v>0.4</v>
      </c>
      <c r="X72" s="120">
        <f t="shared" si="33"/>
        <v>66.010000000000019</v>
      </c>
      <c r="Y72" s="30"/>
      <c r="Z72" s="120">
        <f t="shared" si="42"/>
        <v>0</v>
      </c>
      <c r="AA72" s="120">
        <f t="shared" si="43"/>
        <v>0</v>
      </c>
      <c r="AB72" s="31"/>
      <c r="AC72" s="31"/>
      <c r="AD72" s="31"/>
      <c r="AE72" s="120">
        <f t="shared" si="44"/>
        <v>0</v>
      </c>
      <c r="AF72" s="31"/>
      <c r="AG72" s="120">
        <f t="shared" si="34"/>
        <v>1082.01</v>
      </c>
      <c r="AH72" s="120"/>
      <c r="AI72" s="31"/>
    </row>
    <row r="73" spans="1:35" x14ac:dyDescent="0.2">
      <c r="A73" s="21"/>
      <c r="B73" s="22" t="s">
        <v>217</v>
      </c>
      <c r="C73" s="22">
        <v>14</v>
      </c>
      <c r="D73" s="22">
        <v>1</v>
      </c>
      <c r="E73" s="119">
        <f t="shared" si="32"/>
        <v>14</v>
      </c>
      <c r="F73" s="120">
        <f t="shared" si="35"/>
        <v>140</v>
      </c>
      <c r="G73" s="30"/>
      <c r="H73" s="120">
        <f t="shared" si="36"/>
        <v>0</v>
      </c>
      <c r="I73" s="30"/>
      <c r="J73" s="31"/>
      <c r="K73" s="120">
        <f t="shared" si="37"/>
        <v>0</v>
      </c>
      <c r="L73" s="31"/>
      <c r="M73" s="30"/>
      <c r="N73" s="120">
        <f t="shared" si="38"/>
        <v>0</v>
      </c>
      <c r="O73" s="30"/>
      <c r="P73" s="120">
        <f t="shared" si="39"/>
        <v>0</v>
      </c>
      <c r="Q73" s="30"/>
      <c r="R73" s="120">
        <f t="shared" si="40"/>
        <v>0</v>
      </c>
      <c r="S73" s="120">
        <f t="shared" si="41"/>
        <v>0</v>
      </c>
      <c r="T73" s="120">
        <f t="shared" si="41"/>
        <v>0</v>
      </c>
      <c r="U73" s="120">
        <f t="shared" si="41"/>
        <v>0</v>
      </c>
      <c r="V73" s="120">
        <f t="shared" si="41"/>
        <v>0</v>
      </c>
      <c r="W73" s="120">
        <f t="shared" si="41"/>
        <v>0</v>
      </c>
      <c r="X73" s="120">
        <f t="shared" si="33"/>
        <v>0</v>
      </c>
      <c r="Y73" s="30"/>
      <c r="Z73" s="120">
        <f t="shared" si="42"/>
        <v>0</v>
      </c>
      <c r="AA73" s="120">
        <f t="shared" si="43"/>
        <v>0</v>
      </c>
      <c r="AB73" s="31"/>
      <c r="AC73" s="31"/>
      <c r="AD73" s="31"/>
      <c r="AE73" s="120">
        <f t="shared" si="44"/>
        <v>0</v>
      </c>
      <c r="AF73" s="31"/>
      <c r="AG73" s="120">
        <f t="shared" si="34"/>
        <v>140</v>
      </c>
      <c r="AH73" s="120"/>
      <c r="AI73" s="31"/>
    </row>
    <row r="74" spans="1:35" x14ac:dyDescent="0.2">
      <c r="A74" s="21"/>
      <c r="B74" s="22" t="s">
        <v>218</v>
      </c>
      <c r="C74" s="22">
        <v>14</v>
      </c>
      <c r="D74" s="22"/>
      <c r="E74" s="119">
        <f t="shared" si="32"/>
        <v>0</v>
      </c>
      <c r="F74" s="120">
        <f t="shared" si="35"/>
        <v>0</v>
      </c>
      <c r="G74" s="30"/>
      <c r="H74" s="120">
        <f t="shared" si="36"/>
        <v>0</v>
      </c>
      <c r="I74" s="30"/>
      <c r="J74" s="31"/>
      <c r="K74" s="120">
        <f t="shared" si="37"/>
        <v>0</v>
      </c>
      <c r="L74" s="31"/>
      <c r="M74" s="30"/>
      <c r="N74" s="120">
        <f t="shared" si="38"/>
        <v>0</v>
      </c>
      <c r="O74" s="30"/>
      <c r="P74" s="120">
        <f t="shared" si="39"/>
        <v>0</v>
      </c>
      <c r="Q74" s="30"/>
      <c r="R74" s="120">
        <f t="shared" si="40"/>
        <v>0</v>
      </c>
      <c r="S74" s="120">
        <f t="shared" si="41"/>
        <v>0</v>
      </c>
      <c r="T74" s="120">
        <f t="shared" si="41"/>
        <v>0</v>
      </c>
      <c r="U74" s="120">
        <f t="shared" si="41"/>
        <v>0</v>
      </c>
      <c r="V74" s="120">
        <f t="shared" si="41"/>
        <v>0</v>
      </c>
      <c r="W74" s="120">
        <f t="shared" si="41"/>
        <v>0</v>
      </c>
      <c r="X74" s="120">
        <f t="shared" si="33"/>
        <v>0</v>
      </c>
      <c r="Y74" s="30">
        <v>2</v>
      </c>
      <c r="Z74" s="120">
        <f t="shared" si="42"/>
        <v>100</v>
      </c>
      <c r="AA74" s="120">
        <f t="shared" si="43"/>
        <v>7</v>
      </c>
      <c r="AB74" s="31"/>
      <c r="AC74" s="31"/>
      <c r="AD74" s="31"/>
      <c r="AE74" s="120">
        <f t="shared" si="44"/>
        <v>107</v>
      </c>
      <c r="AF74" s="31"/>
      <c r="AG74" s="120">
        <f t="shared" si="34"/>
        <v>107</v>
      </c>
      <c r="AH74" s="120"/>
      <c r="AI74" s="31"/>
    </row>
    <row r="75" spans="1:35" x14ac:dyDescent="0.2">
      <c r="A75" s="21"/>
      <c r="B75" s="22" t="s">
        <v>170</v>
      </c>
      <c r="C75" s="22">
        <v>14</v>
      </c>
      <c r="D75" s="22"/>
      <c r="E75" s="119">
        <f t="shared" si="32"/>
        <v>0</v>
      </c>
      <c r="F75" s="120">
        <f t="shared" si="35"/>
        <v>0</v>
      </c>
      <c r="G75" s="30"/>
      <c r="H75" s="120">
        <f t="shared" si="36"/>
        <v>0</v>
      </c>
      <c r="I75" s="30"/>
      <c r="J75" s="31"/>
      <c r="K75" s="120">
        <f t="shared" si="37"/>
        <v>0</v>
      </c>
      <c r="L75" s="31"/>
      <c r="M75" s="30"/>
      <c r="N75" s="120">
        <f t="shared" si="38"/>
        <v>0</v>
      </c>
      <c r="O75" s="30"/>
      <c r="P75" s="120">
        <f t="shared" si="39"/>
        <v>0</v>
      </c>
      <c r="Q75" s="30"/>
      <c r="R75" s="120">
        <f t="shared" si="40"/>
        <v>0</v>
      </c>
      <c r="S75" s="120">
        <f t="shared" si="41"/>
        <v>0</v>
      </c>
      <c r="T75" s="120">
        <f t="shared" si="41"/>
        <v>0</v>
      </c>
      <c r="U75" s="120">
        <f t="shared" si="41"/>
        <v>0</v>
      </c>
      <c r="V75" s="120">
        <f t="shared" si="41"/>
        <v>0</v>
      </c>
      <c r="W75" s="120">
        <f t="shared" si="41"/>
        <v>0</v>
      </c>
      <c r="X75" s="120">
        <f t="shared" si="33"/>
        <v>0</v>
      </c>
      <c r="Y75" s="30">
        <v>2</v>
      </c>
      <c r="Z75" s="120">
        <f t="shared" si="42"/>
        <v>100</v>
      </c>
      <c r="AA75" s="120">
        <f t="shared" si="43"/>
        <v>7</v>
      </c>
      <c r="AB75" s="31"/>
      <c r="AC75" s="31"/>
      <c r="AD75" s="31"/>
      <c r="AE75" s="120">
        <f t="shared" si="44"/>
        <v>107</v>
      </c>
      <c r="AF75" s="31"/>
      <c r="AG75" s="120">
        <f t="shared" si="34"/>
        <v>107</v>
      </c>
      <c r="AH75" s="120"/>
      <c r="AI75" s="31"/>
    </row>
    <row r="76" spans="1:35" x14ac:dyDescent="0.2">
      <c r="A76" s="21"/>
      <c r="B76" s="22" t="s">
        <v>196</v>
      </c>
      <c r="C76" s="22">
        <v>14</v>
      </c>
      <c r="D76" s="22">
        <v>1</v>
      </c>
      <c r="E76" s="119">
        <f t="shared" si="32"/>
        <v>14</v>
      </c>
      <c r="F76" s="120">
        <f t="shared" si="35"/>
        <v>140</v>
      </c>
      <c r="G76" s="30"/>
      <c r="H76" s="120">
        <f t="shared" si="36"/>
        <v>0</v>
      </c>
      <c r="I76" s="30"/>
      <c r="J76" s="31"/>
      <c r="K76" s="120">
        <f t="shared" si="37"/>
        <v>0</v>
      </c>
      <c r="L76" s="31"/>
      <c r="M76" s="30"/>
      <c r="N76" s="120">
        <f t="shared" si="38"/>
        <v>0</v>
      </c>
      <c r="O76" s="30"/>
      <c r="P76" s="120">
        <f t="shared" si="39"/>
        <v>0</v>
      </c>
      <c r="Q76" s="30"/>
      <c r="R76" s="120">
        <f t="shared" si="40"/>
        <v>0</v>
      </c>
      <c r="S76" s="120">
        <f t="shared" si="41"/>
        <v>0</v>
      </c>
      <c r="T76" s="120">
        <f t="shared" si="41"/>
        <v>0</v>
      </c>
      <c r="U76" s="120">
        <f>ROUND(($P76+$R76+($J$62*$J76))*U$62,2)</f>
        <v>0</v>
      </c>
      <c r="V76" s="120">
        <f t="shared" si="41"/>
        <v>0</v>
      </c>
      <c r="W76" s="120">
        <f>ROUND(($P76+$R76+($J$62*$J76))*W$62,2)</f>
        <v>0</v>
      </c>
      <c r="X76" s="120">
        <f t="shared" si="33"/>
        <v>0</v>
      </c>
      <c r="Y76" s="30"/>
      <c r="Z76" s="120">
        <f t="shared" si="42"/>
        <v>0</v>
      </c>
      <c r="AA76" s="120">
        <f t="shared" si="43"/>
        <v>0</v>
      </c>
      <c r="AB76" s="31"/>
      <c r="AC76" s="31"/>
      <c r="AD76" s="31"/>
      <c r="AE76" s="120">
        <f t="shared" si="44"/>
        <v>0</v>
      </c>
      <c r="AF76" s="31"/>
      <c r="AG76" s="120">
        <f t="shared" si="34"/>
        <v>140</v>
      </c>
      <c r="AH76" s="120"/>
      <c r="AI76" s="31"/>
    </row>
    <row r="77" spans="1:35" x14ac:dyDescent="0.2">
      <c r="A77" s="21"/>
      <c r="B77" s="22" t="s">
        <v>219</v>
      </c>
      <c r="C77" s="22">
        <v>14</v>
      </c>
      <c r="D77" s="22">
        <v>1</v>
      </c>
      <c r="E77" s="119">
        <f t="shared" si="32"/>
        <v>14</v>
      </c>
      <c r="F77" s="120">
        <f t="shared" si="35"/>
        <v>140</v>
      </c>
      <c r="G77" s="30"/>
      <c r="H77" s="120">
        <f t="shared" si="36"/>
        <v>0</v>
      </c>
      <c r="I77" s="30"/>
      <c r="J77" s="31"/>
      <c r="K77" s="120">
        <f t="shared" si="37"/>
        <v>0</v>
      </c>
      <c r="L77" s="31"/>
      <c r="M77" s="30"/>
      <c r="N77" s="120">
        <f t="shared" si="38"/>
        <v>0</v>
      </c>
      <c r="O77" s="30"/>
      <c r="P77" s="120">
        <f t="shared" si="39"/>
        <v>0</v>
      </c>
      <c r="Q77" s="30"/>
      <c r="R77" s="120">
        <f t="shared" si="40"/>
        <v>0</v>
      </c>
      <c r="S77" s="120">
        <f t="shared" si="41"/>
        <v>0</v>
      </c>
      <c r="T77" s="120">
        <f t="shared" si="41"/>
        <v>0</v>
      </c>
      <c r="U77" s="120">
        <f t="shared" si="41"/>
        <v>0</v>
      </c>
      <c r="V77" s="120">
        <f t="shared" si="41"/>
        <v>0</v>
      </c>
      <c r="W77" s="120">
        <f t="shared" si="41"/>
        <v>0</v>
      </c>
      <c r="X77" s="120">
        <f t="shared" si="33"/>
        <v>0</v>
      </c>
      <c r="Y77" s="30"/>
      <c r="Z77" s="120">
        <f t="shared" si="42"/>
        <v>0</v>
      </c>
      <c r="AA77" s="120">
        <f t="shared" si="43"/>
        <v>0</v>
      </c>
      <c r="AB77" s="31"/>
      <c r="AC77" s="31"/>
      <c r="AD77" s="31"/>
      <c r="AE77" s="120">
        <f t="shared" si="44"/>
        <v>0</v>
      </c>
      <c r="AF77" s="31"/>
      <c r="AG77" s="120">
        <f t="shared" si="34"/>
        <v>140</v>
      </c>
      <c r="AH77" s="120"/>
      <c r="AI77" s="31"/>
    </row>
    <row r="78" spans="1:35" x14ac:dyDescent="0.2">
      <c r="A78" s="21"/>
      <c r="B78" s="22" t="s">
        <v>179</v>
      </c>
      <c r="C78" s="22">
        <v>14</v>
      </c>
      <c r="D78" s="22">
        <v>1</v>
      </c>
      <c r="E78" s="119">
        <f t="shared" si="32"/>
        <v>14</v>
      </c>
      <c r="F78" s="120">
        <f t="shared" si="35"/>
        <v>140</v>
      </c>
      <c r="G78" s="30"/>
      <c r="H78" s="120">
        <f t="shared" si="36"/>
        <v>0</v>
      </c>
      <c r="I78" s="37">
        <v>0</v>
      </c>
      <c r="J78" s="31"/>
      <c r="K78" s="120">
        <f t="shared" si="37"/>
        <v>0</v>
      </c>
      <c r="L78" s="31"/>
      <c r="M78" s="30"/>
      <c r="N78" s="120">
        <f t="shared" si="38"/>
        <v>0</v>
      </c>
      <c r="O78" s="30"/>
      <c r="P78" s="120">
        <f t="shared" si="39"/>
        <v>0</v>
      </c>
      <c r="Q78" s="30"/>
      <c r="R78" s="120">
        <f t="shared" si="40"/>
        <v>0</v>
      </c>
      <c r="S78" s="120">
        <f t="shared" si="41"/>
        <v>0</v>
      </c>
      <c r="T78" s="120">
        <f t="shared" si="41"/>
        <v>0</v>
      </c>
      <c r="U78" s="120">
        <f t="shared" si="41"/>
        <v>0</v>
      </c>
      <c r="V78" s="120">
        <f t="shared" si="41"/>
        <v>0</v>
      </c>
      <c r="W78" s="120">
        <f t="shared" si="41"/>
        <v>0</v>
      </c>
      <c r="X78" s="120">
        <f t="shared" si="33"/>
        <v>0</v>
      </c>
      <c r="Y78" s="30">
        <v>2</v>
      </c>
      <c r="Z78" s="120">
        <f t="shared" si="42"/>
        <v>100</v>
      </c>
      <c r="AA78" s="120">
        <f t="shared" si="43"/>
        <v>7</v>
      </c>
      <c r="AB78" s="31"/>
      <c r="AC78" s="31"/>
      <c r="AD78" s="31"/>
      <c r="AE78" s="120">
        <f t="shared" si="44"/>
        <v>107</v>
      </c>
      <c r="AF78" s="31"/>
      <c r="AG78" s="120">
        <f t="shared" si="34"/>
        <v>247</v>
      </c>
      <c r="AH78" s="120"/>
      <c r="AI78" s="31"/>
    </row>
    <row r="79" spans="1:35" x14ac:dyDescent="0.2">
      <c r="A79" s="21"/>
      <c r="B79" s="22" t="s">
        <v>180</v>
      </c>
      <c r="C79" s="22">
        <v>14</v>
      </c>
      <c r="D79" s="22"/>
      <c r="E79" s="119">
        <f t="shared" si="32"/>
        <v>0</v>
      </c>
      <c r="F79" s="120">
        <f t="shared" si="35"/>
        <v>0</v>
      </c>
      <c r="G79" s="30"/>
      <c r="H79" s="120">
        <f t="shared" si="36"/>
        <v>0</v>
      </c>
      <c r="I79" s="30"/>
      <c r="J79" s="31"/>
      <c r="K79" s="120">
        <f t="shared" si="37"/>
        <v>0</v>
      </c>
      <c r="L79" s="31"/>
      <c r="M79" s="30"/>
      <c r="N79" s="120">
        <f t="shared" si="38"/>
        <v>0</v>
      </c>
      <c r="O79" s="30"/>
      <c r="P79" s="120">
        <f t="shared" si="39"/>
        <v>0</v>
      </c>
      <c r="Q79" s="30"/>
      <c r="R79" s="120">
        <f t="shared" si="40"/>
        <v>0</v>
      </c>
      <c r="S79" s="120">
        <f>ROUND(($P79+$R79+($J$62*$J79))*S$62,2)</f>
        <v>0</v>
      </c>
      <c r="T79" s="120">
        <f t="shared" si="41"/>
        <v>0</v>
      </c>
      <c r="U79" s="120">
        <f t="shared" si="41"/>
        <v>0</v>
      </c>
      <c r="V79" s="120">
        <f t="shared" si="41"/>
        <v>0</v>
      </c>
      <c r="W79" s="120">
        <f t="shared" si="41"/>
        <v>0</v>
      </c>
      <c r="X79" s="120">
        <f t="shared" si="33"/>
        <v>0</v>
      </c>
      <c r="Y79" s="30"/>
      <c r="Z79" s="120">
        <f t="shared" si="42"/>
        <v>0</v>
      </c>
      <c r="AA79" s="120">
        <f t="shared" si="43"/>
        <v>0</v>
      </c>
      <c r="AB79" s="31"/>
      <c r="AC79" s="31"/>
      <c r="AD79" s="31"/>
      <c r="AE79" s="120">
        <f t="shared" si="44"/>
        <v>0</v>
      </c>
      <c r="AF79" s="31"/>
      <c r="AG79" s="120">
        <f t="shared" si="34"/>
        <v>0</v>
      </c>
      <c r="AH79" s="120"/>
      <c r="AI79" s="31"/>
    </row>
    <row r="80" spans="1:35" x14ac:dyDescent="0.2">
      <c r="A80" s="21"/>
      <c r="B80" s="22"/>
      <c r="C80" s="22"/>
      <c r="D80" s="22"/>
      <c r="E80" s="119">
        <f t="shared" si="32"/>
        <v>0</v>
      </c>
      <c r="F80" s="120">
        <f t="shared" si="35"/>
        <v>0</v>
      </c>
      <c r="G80" s="30"/>
      <c r="H80" s="120">
        <f t="shared" si="36"/>
        <v>0</v>
      </c>
      <c r="I80" s="30"/>
      <c r="J80" s="31"/>
      <c r="K80" s="120">
        <f t="shared" si="37"/>
        <v>0</v>
      </c>
      <c r="L80" s="31"/>
      <c r="M80" s="30"/>
      <c r="N80" s="120">
        <f t="shared" si="38"/>
        <v>0</v>
      </c>
      <c r="O80" s="30"/>
      <c r="P80" s="120">
        <f t="shared" si="39"/>
        <v>0</v>
      </c>
      <c r="Q80" s="30"/>
      <c r="R80" s="120">
        <f t="shared" si="40"/>
        <v>0</v>
      </c>
      <c r="S80" s="120">
        <f t="shared" si="41"/>
        <v>0</v>
      </c>
      <c r="T80" s="120">
        <f t="shared" si="41"/>
        <v>0</v>
      </c>
      <c r="U80" s="120">
        <f t="shared" si="41"/>
        <v>0</v>
      </c>
      <c r="V80" s="120">
        <f t="shared" si="41"/>
        <v>0</v>
      </c>
      <c r="W80" s="120">
        <f t="shared" si="41"/>
        <v>0</v>
      </c>
      <c r="X80" s="120">
        <f t="shared" si="33"/>
        <v>0</v>
      </c>
      <c r="Y80" s="30"/>
      <c r="Z80" s="120">
        <f t="shared" si="42"/>
        <v>0</v>
      </c>
      <c r="AA80" s="120">
        <f t="shared" si="43"/>
        <v>0</v>
      </c>
      <c r="AB80" s="31"/>
      <c r="AC80" s="31"/>
      <c r="AD80" s="31"/>
      <c r="AE80" s="120">
        <f t="shared" si="44"/>
        <v>0</v>
      </c>
      <c r="AF80" s="31"/>
      <c r="AG80" s="120">
        <f t="shared" si="34"/>
        <v>0</v>
      </c>
      <c r="AH80" s="120"/>
      <c r="AI80" s="31"/>
    </row>
    <row r="81" spans="2:35" x14ac:dyDescent="0.2">
      <c r="F81" s="103">
        <f>SUM(F65:F80)</f>
        <v>1260</v>
      </c>
      <c r="H81" s="103">
        <f>SUM(H65:H80)</f>
        <v>0</v>
      </c>
      <c r="K81" s="103">
        <f>SUM(K65:K80)</f>
        <v>456</v>
      </c>
      <c r="L81" s="104"/>
      <c r="N81" s="103">
        <f>SUM(N65:N80)</f>
        <v>0</v>
      </c>
      <c r="P81" s="103">
        <f>SUM(P65:P80)</f>
        <v>0</v>
      </c>
      <c r="R81" s="103">
        <f t="shared" ref="R81:W81" si="45">SUM(R65:R80)</f>
        <v>0</v>
      </c>
      <c r="S81" s="103">
        <f t="shared" si="45"/>
        <v>16.37</v>
      </c>
      <c r="T81" s="103">
        <f t="shared" si="45"/>
        <v>3.83</v>
      </c>
      <c r="U81" s="103">
        <f t="shared" si="45"/>
        <v>36.700000000000003</v>
      </c>
      <c r="V81" s="103">
        <f t="shared" si="45"/>
        <v>8.7100000000000009</v>
      </c>
      <c r="W81" s="103">
        <f t="shared" si="45"/>
        <v>0.4</v>
      </c>
      <c r="AE81" s="103">
        <f>SUM(AE65:AE80)</f>
        <v>749</v>
      </c>
      <c r="AF81" s="103">
        <f>SUM(AF65:AF80)</f>
        <v>0</v>
      </c>
      <c r="AG81" s="121">
        <f>SUM(AG65:AG80)</f>
        <v>2531.0100000000002</v>
      </c>
      <c r="AH81" s="120"/>
      <c r="AI81" s="120">
        <f>SUM(AI65:AI80)</f>
        <v>150</v>
      </c>
    </row>
    <row r="82" spans="2:35" ht="5.0999999999999996" customHeight="1" x14ac:dyDescent="0.2"/>
    <row r="83" spans="2:35" x14ac:dyDescent="0.2">
      <c r="B83" s="102" t="s">
        <v>38</v>
      </c>
      <c r="C83" s="102"/>
      <c r="D83" s="102"/>
      <c r="E83" s="102"/>
      <c r="F83" s="103">
        <f>ROUND(F35+F60+F81,0)</f>
        <v>5320</v>
      </c>
      <c r="G83" s="102"/>
      <c r="H83" s="103">
        <f>ROUND(H35+H60+H81,0)</f>
        <v>3150</v>
      </c>
      <c r="I83" s="102"/>
      <c r="J83" s="102"/>
      <c r="K83" s="103">
        <f>ROUND(K35+K60+K81,0)</f>
        <v>8711</v>
      </c>
      <c r="L83" s="103"/>
      <c r="M83" s="102"/>
      <c r="N83" s="103">
        <f>ROUND(N35+N60+N81,0)</f>
        <v>0</v>
      </c>
      <c r="O83" s="102"/>
      <c r="P83" s="103">
        <f>ROUND(P35+P60+P81,0)</f>
        <v>7752</v>
      </c>
      <c r="Q83" s="102"/>
      <c r="R83" s="103">
        <f t="shared" ref="R83:W83" si="46">ROUND(R35+R60+R81,0)</f>
        <v>0</v>
      </c>
      <c r="S83" s="103">
        <f t="shared" si="46"/>
        <v>756</v>
      </c>
      <c r="T83" s="103">
        <f t="shared" si="46"/>
        <v>177</v>
      </c>
      <c r="U83" s="103">
        <f t="shared" si="46"/>
        <v>1695</v>
      </c>
      <c r="V83" s="103">
        <f t="shared" si="46"/>
        <v>403</v>
      </c>
      <c r="W83" s="103">
        <f t="shared" si="46"/>
        <v>18</v>
      </c>
      <c r="X83" s="103"/>
      <c r="Y83" s="103"/>
      <c r="Z83" s="102"/>
      <c r="AA83" s="102"/>
      <c r="AB83" s="102"/>
      <c r="AC83" s="102"/>
      <c r="AD83" s="102"/>
      <c r="AE83" s="103">
        <f>ROUND(AE35+AE60+AE81,0)</f>
        <v>5649</v>
      </c>
      <c r="AF83" s="103">
        <f>ROUND(AF35+AF60+AF81,0)</f>
        <v>0</v>
      </c>
      <c r="AG83" s="103">
        <f>ROUND(AG35+AG60+AG81,0)</f>
        <v>33631</v>
      </c>
      <c r="AI83" s="103">
        <f>ROUND(AI35+AI60+AI81,0)</f>
        <v>400</v>
      </c>
    </row>
    <row r="84" spans="2:35" ht="5.0999999999999996" customHeight="1" x14ac:dyDescent="0.2"/>
    <row r="85" spans="2:35" x14ac:dyDescent="0.2">
      <c r="C85" s="106" t="s">
        <v>159</v>
      </c>
      <c r="M85" s="107" t="s">
        <v>54</v>
      </c>
      <c r="N85" s="108"/>
      <c r="O85" s="108"/>
      <c r="P85" s="108"/>
      <c r="Q85" s="109"/>
    </row>
    <row r="86" spans="2:35" x14ac:dyDescent="0.2">
      <c r="C86" s="106" t="s">
        <v>130</v>
      </c>
      <c r="M86" s="126" t="s">
        <v>150</v>
      </c>
      <c r="N86" s="110"/>
      <c r="O86" s="110"/>
      <c r="P86" s="111"/>
      <c r="Q86" s="27"/>
      <c r="AG86" s="112">
        <f>+AG83+SUM(Q86:Q88)</f>
        <v>33631</v>
      </c>
    </row>
    <row r="87" spans="2:35" x14ac:dyDescent="0.2">
      <c r="C87" s="106" t="s">
        <v>128</v>
      </c>
      <c r="M87" s="107" t="s">
        <v>110</v>
      </c>
      <c r="N87" s="108"/>
      <c r="O87" s="108"/>
      <c r="P87" s="109"/>
      <c r="Q87" s="24"/>
    </row>
    <row r="88" spans="2:35" x14ac:dyDescent="0.2">
      <c r="C88" s="95" t="s">
        <v>47</v>
      </c>
      <c r="M88" s="107" t="s">
        <v>111</v>
      </c>
      <c r="N88" s="108"/>
      <c r="O88" s="108"/>
      <c r="P88" s="109"/>
      <c r="Q88" s="24"/>
    </row>
  </sheetData>
  <sheetProtection sheet="1" selectLockedCells="1"/>
  <phoneticPr fontId="0" type="noConversion"/>
  <pageMargins left="0.16" right="0.46" top="0.9" bottom="0.56000000000000005" header="0.34" footer="0.27"/>
  <pageSetup scale="68" fitToWidth="2" fitToHeight="2" orientation="landscape" horizontalDpi="300" verticalDpi="300" r:id="rId1"/>
  <headerFooter alignWithMargins="0">
    <oddHeader>&amp;C&amp;"Arial,Bold"SHIPROCK HIGH SCHOOL
GIRL'S BASKETBALL BUDGET
2017-2018</oddHeader>
    <oddFooter>&amp;L&amp;D      &amp;T&amp;C&amp;P of &amp;N&amp;R&amp;F</oddFooter>
  </headerFooter>
  <rowBreaks count="1" manualBreakCount="1">
    <brk id="6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A4380-970E-44B9-9EDD-B5B731E0D776}">
  <dimension ref="A1:AI51"/>
  <sheetViews>
    <sheetView topLeftCell="K1" zoomScaleNormal="100" workbookViewId="0">
      <selection activeCell="Y29" sqref="Y29"/>
    </sheetView>
  </sheetViews>
  <sheetFormatPr defaultRowHeight="12.75" x14ac:dyDescent="0.2"/>
  <cols>
    <col min="1" max="1" width="11.7109375" customWidth="1"/>
    <col min="2" max="2" width="15.7109375" customWidth="1"/>
    <col min="3" max="3" width="6.7109375" bestFit="1" customWidth="1"/>
    <col min="4" max="4" width="9.5703125" bestFit="1" customWidth="1"/>
    <col min="5" max="5" width="8" bestFit="1" customWidth="1"/>
    <col min="6" max="6" width="11.7109375" customWidth="1"/>
    <col min="7" max="7" width="6.85546875" bestFit="1" customWidth="1"/>
    <col min="8" max="8" width="10.85546875" customWidth="1"/>
    <col min="9" max="10" width="9.42578125" bestFit="1" customWidth="1"/>
    <col min="11" max="11" width="11.7109375" customWidth="1"/>
    <col min="12" max="12" width="9.28515625" customWidth="1"/>
    <col min="13" max="13" width="7.42578125" bestFit="1" customWidth="1"/>
    <col min="14" max="14" width="9.28515625" bestFit="1" customWidth="1"/>
    <col min="15" max="15" width="8.28515625" bestFit="1" customWidth="1"/>
    <col min="16" max="16" width="11.7109375" customWidth="1"/>
    <col min="17" max="17" width="11.140625" bestFit="1" customWidth="1"/>
    <col min="18" max="18" width="11.42578125" customWidth="1"/>
    <col min="19" max="19" width="9.42578125" customWidth="1"/>
    <col min="20" max="20" width="8.140625" customWidth="1"/>
    <col min="21" max="21" width="8.7109375" customWidth="1"/>
    <col min="22" max="22" width="8.42578125" customWidth="1"/>
    <col min="23" max="23" width="8.5703125" bestFit="1" customWidth="1"/>
    <col min="24" max="24" width="11.42578125" bestFit="1" customWidth="1"/>
    <col min="25" max="25" width="8.28515625" bestFit="1" customWidth="1"/>
    <col min="26" max="26" width="11" bestFit="1" customWidth="1"/>
    <col min="28" max="28" width="9" bestFit="1" customWidth="1"/>
    <col min="30" max="30" width="10.28515625" bestFit="1" customWidth="1"/>
    <col min="31" max="31" width="11" customWidth="1"/>
    <col min="32" max="32" width="10.85546875" customWidth="1"/>
    <col min="33" max="33" width="11.28515625" customWidth="1"/>
    <col min="34" max="34" width="1.7109375" customWidth="1"/>
    <col min="35" max="35" width="11.5703125" bestFit="1" customWidth="1"/>
  </cols>
  <sheetData>
    <row r="1" spans="1:35" x14ac:dyDescent="0.2">
      <c r="A1" s="1"/>
      <c r="B1" s="10" t="s">
        <v>35</v>
      </c>
      <c r="C1" s="1"/>
      <c r="D1" s="1"/>
      <c r="E1" s="1"/>
      <c r="F1" s="56">
        <f>+Football!F1</f>
        <v>10</v>
      </c>
      <c r="G1" s="57"/>
      <c r="H1" s="56">
        <f>+Football!H1</f>
        <v>90</v>
      </c>
      <c r="I1" s="58">
        <f>+Football!I1</f>
        <v>1.2</v>
      </c>
      <c r="J1" s="58">
        <f>+Football!J1</f>
        <v>22</v>
      </c>
      <c r="K1" s="57"/>
      <c r="L1" s="57" t="s">
        <v>7</v>
      </c>
      <c r="M1" s="59">
        <f>+Football!M1</f>
        <v>0.45</v>
      </c>
      <c r="N1" s="57"/>
      <c r="O1" s="25">
        <v>25</v>
      </c>
      <c r="P1" s="1"/>
      <c r="Q1" s="28">
        <f>+Football!Q1</f>
        <v>50</v>
      </c>
      <c r="R1" s="1"/>
      <c r="S1" s="38">
        <f>+Football!S1</f>
        <v>6.2E-2</v>
      </c>
      <c r="T1" s="38">
        <f>+Football!T1</f>
        <v>1.4500000000000001E-2</v>
      </c>
      <c r="U1" s="38">
        <f>+Football!U1</f>
        <v>0.13900000000000001</v>
      </c>
      <c r="V1" s="38">
        <f>+Football!V1</f>
        <v>3.3000000000000002E-2</v>
      </c>
      <c r="W1" s="38">
        <f>+Football!W1</f>
        <v>1.5E-3</v>
      </c>
      <c r="X1" s="1"/>
      <c r="Y1" s="25">
        <v>55</v>
      </c>
      <c r="Z1" s="15"/>
      <c r="AA1" s="38">
        <f>+Football!AA1</f>
        <v>7.0000000000000007E-2</v>
      </c>
      <c r="AB1" s="114" t="s">
        <v>148</v>
      </c>
      <c r="AC1" s="113">
        <v>10</v>
      </c>
      <c r="AD1" s="113">
        <v>10</v>
      </c>
      <c r="AE1" s="1"/>
      <c r="AF1" s="1"/>
      <c r="AG1" s="1"/>
      <c r="AH1" s="11"/>
      <c r="AI1" s="1" t="s">
        <v>7</v>
      </c>
    </row>
    <row r="2" spans="1:35" x14ac:dyDescent="0.2">
      <c r="A2" s="2"/>
      <c r="B2" s="2"/>
      <c r="C2" s="2" t="s">
        <v>11</v>
      </c>
      <c r="D2" s="2" t="s">
        <v>1</v>
      </c>
      <c r="E2" s="2" t="s">
        <v>30</v>
      </c>
      <c r="F2" s="2" t="s">
        <v>21</v>
      </c>
      <c r="G2" s="2" t="s">
        <v>11</v>
      </c>
      <c r="H2" s="2" t="s">
        <v>2</v>
      </c>
      <c r="I2" s="2" t="s">
        <v>7</v>
      </c>
      <c r="J2" s="2" t="s">
        <v>3</v>
      </c>
      <c r="K2" s="2" t="s">
        <v>17</v>
      </c>
      <c r="L2" s="2" t="s">
        <v>5</v>
      </c>
      <c r="M2" s="2" t="s">
        <v>5</v>
      </c>
      <c r="N2" s="2" t="s">
        <v>5</v>
      </c>
      <c r="O2" s="2" t="s">
        <v>9</v>
      </c>
      <c r="P2" s="2" t="s">
        <v>15</v>
      </c>
      <c r="Q2" s="2" t="s">
        <v>18</v>
      </c>
      <c r="R2" s="2" t="s">
        <v>20</v>
      </c>
      <c r="S2" s="2"/>
      <c r="T2" s="2"/>
      <c r="U2" s="2"/>
      <c r="V2" s="2" t="s">
        <v>24</v>
      </c>
      <c r="W2" s="2"/>
      <c r="X2" s="2" t="s">
        <v>17</v>
      </c>
      <c r="Y2" s="2" t="s">
        <v>11</v>
      </c>
      <c r="Z2" s="2" t="s">
        <v>7</v>
      </c>
      <c r="AA2" s="2" t="s">
        <v>28</v>
      </c>
      <c r="AB2" s="2" t="s">
        <v>46</v>
      </c>
      <c r="AC2" s="2" t="s">
        <v>46</v>
      </c>
      <c r="AD2" s="91" t="s">
        <v>46</v>
      </c>
      <c r="AE2" s="2" t="s">
        <v>17</v>
      </c>
      <c r="AF2" s="2" t="s">
        <v>33</v>
      </c>
      <c r="AG2" s="2" t="s">
        <v>17</v>
      </c>
      <c r="AH2" s="12"/>
      <c r="AI2" s="2" t="s">
        <v>43</v>
      </c>
    </row>
    <row r="3" spans="1:35" x14ac:dyDescent="0.2">
      <c r="A3" s="3" t="s">
        <v>0</v>
      </c>
      <c r="B3" s="3" t="s">
        <v>45</v>
      </c>
      <c r="C3" s="3" t="s">
        <v>12</v>
      </c>
      <c r="D3" s="3" t="s">
        <v>39</v>
      </c>
      <c r="E3" s="3" t="s">
        <v>31</v>
      </c>
      <c r="F3" s="3" t="s">
        <v>40</v>
      </c>
      <c r="G3" s="3" t="s">
        <v>14</v>
      </c>
      <c r="H3" s="3" t="s">
        <v>41</v>
      </c>
      <c r="I3" s="3" t="s">
        <v>6</v>
      </c>
      <c r="J3" s="3" t="s">
        <v>42</v>
      </c>
      <c r="K3" s="3" t="s">
        <v>4</v>
      </c>
      <c r="L3" s="3" t="s">
        <v>106</v>
      </c>
      <c r="M3" s="3" t="s">
        <v>6</v>
      </c>
      <c r="N3" s="3" t="s">
        <v>16</v>
      </c>
      <c r="O3" s="3" t="s">
        <v>10</v>
      </c>
      <c r="P3" s="3" t="s">
        <v>16</v>
      </c>
      <c r="Q3" s="3" t="s">
        <v>19</v>
      </c>
      <c r="R3" s="3" t="s">
        <v>16</v>
      </c>
      <c r="S3" s="3" t="s">
        <v>22</v>
      </c>
      <c r="T3" s="3" t="s">
        <v>23</v>
      </c>
      <c r="U3" s="3" t="s">
        <v>24</v>
      </c>
      <c r="V3" s="3" t="s">
        <v>25</v>
      </c>
      <c r="W3" s="3" t="s">
        <v>26</v>
      </c>
      <c r="X3" s="3" t="s">
        <v>27</v>
      </c>
      <c r="Y3" s="3" t="s">
        <v>29</v>
      </c>
      <c r="Z3" s="3" t="s">
        <v>8</v>
      </c>
      <c r="AA3" s="3" t="s">
        <v>29</v>
      </c>
      <c r="AB3" s="52" t="s">
        <v>6</v>
      </c>
      <c r="AC3" s="3" t="s">
        <v>13</v>
      </c>
      <c r="AD3" s="52" t="s">
        <v>149</v>
      </c>
      <c r="AE3" s="3" t="s">
        <v>8</v>
      </c>
      <c r="AF3" s="3" t="s">
        <v>34</v>
      </c>
      <c r="AG3" s="3" t="s">
        <v>16</v>
      </c>
      <c r="AH3" s="13"/>
      <c r="AI3" s="3" t="s">
        <v>44</v>
      </c>
    </row>
    <row r="4" spans="1:35" x14ac:dyDescent="0.2">
      <c r="A4" s="21"/>
      <c r="B4" s="22" t="s">
        <v>170</v>
      </c>
      <c r="C4" s="22">
        <v>25</v>
      </c>
      <c r="D4" s="22">
        <v>1</v>
      </c>
      <c r="E4" s="14">
        <f>+C4*D4</f>
        <v>25</v>
      </c>
      <c r="F4" s="7">
        <f>ROUND(E4*$F$1,2)</f>
        <v>250</v>
      </c>
      <c r="G4" s="23"/>
      <c r="H4" s="7">
        <f>ROUND(G4*$H$1,2)</f>
        <v>0</v>
      </c>
      <c r="I4" s="23">
        <v>250</v>
      </c>
      <c r="J4" s="24">
        <v>12</v>
      </c>
      <c r="K4" s="7">
        <f>ROUND((I4*$I$1)+(J4*$J$1),2)</f>
        <v>564</v>
      </c>
      <c r="L4" s="24"/>
      <c r="M4" s="23"/>
      <c r="N4" s="7">
        <f>ROUND(L4+(M4*$M$1),2)</f>
        <v>0</v>
      </c>
      <c r="O4" s="23"/>
      <c r="P4" s="7">
        <f>ROUND(O4*$O$1,2)</f>
        <v>0</v>
      </c>
      <c r="Q4" s="23"/>
      <c r="R4" s="7">
        <f>ROUND(Q4*$Q$1,2)</f>
        <v>0</v>
      </c>
      <c r="S4" s="7">
        <f t="shared" ref="S4:S9" si="0">ROUND(($P4+$R4+($J$1*$J4))*$S$1,2)</f>
        <v>16.37</v>
      </c>
      <c r="T4" s="7">
        <f>ROUND(($P4+$R4+($J$1*$J4))*T$1,2)</f>
        <v>3.83</v>
      </c>
      <c r="U4" s="7">
        <f>ROUND(($P4+$R4+($J$1*$J4))*U$1,2)</f>
        <v>36.700000000000003</v>
      </c>
      <c r="V4" s="7">
        <f>ROUND(($P4+$R4+($J$1*$J4))*V$1,2)</f>
        <v>8.7100000000000009</v>
      </c>
      <c r="W4" s="7">
        <f>ROUND(($P4+$R4+($J$1*$J4))*W$1,2)</f>
        <v>0.4</v>
      </c>
      <c r="X4" s="7">
        <f>+P4+R4+SUM(S4:W4)</f>
        <v>66.010000000000019</v>
      </c>
      <c r="Y4" s="23"/>
      <c r="Z4" s="7">
        <f>ROUND(Y4*$Y$1,2)</f>
        <v>0</v>
      </c>
      <c r="AA4" s="7">
        <f>ROUND(Z4*$AA$1,2)</f>
        <v>0</v>
      </c>
      <c r="AB4" s="24"/>
      <c r="AC4" s="24"/>
      <c r="AD4" s="24"/>
      <c r="AE4" s="7">
        <f>SUM(Z4:AD4)</f>
        <v>0</v>
      </c>
      <c r="AF4" s="24">
        <v>160</v>
      </c>
      <c r="AG4" s="7">
        <f>+F4+H4+K4+N4+X4+AE4+AF4</f>
        <v>1040.01</v>
      </c>
      <c r="AH4" s="6"/>
      <c r="AI4" s="24"/>
    </row>
    <row r="5" spans="1:35" x14ac:dyDescent="0.2">
      <c r="A5" s="21"/>
      <c r="B5" s="22" t="s">
        <v>224</v>
      </c>
      <c r="C5" s="22">
        <v>25</v>
      </c>
      <c r="D5" s="22">
        <v>4</v>
      </c>
      <c r="E5" s="14">
        <f t="shared" ref="E5:E23" si="1">+C5*D5</f>
        <v>100</v>
      </c>
      <c r="F5" s="7">
        <f t="shared" ref="F5:F23" si="2">ROUND(E5*$F$1,2)</f>
        <v>1000</v>
      </c>
      <c r="G5" s="23"/>
      <c r="H5" s="7">
        <f t="shared" ref="H5:H23" si="3">ROUND(G5*$H$1,2)</f>
        <v>0</v>
      </c>
      <c r="I5" s="23">
        <v>200</v>
      </c>
      <c r="J5" s="24">
        <v>12</v>
      </c>
      <c r="K5" s="7">
        <f t="shared" ref="K5:K23" si="4">ROUND((I5*$I$1)+(J5*$J$1),2)</f>
        <v>504</v>
      </c>
      <c r="L5" s="24"/>
      <c r="M5" s="23"/>
      <c r="N5" s="7">
        <f t="shared" ref="N5:N23" si="5">ROUND(L5+(M5*$M$1),2)</f>
        <v>0</v>
      </c>
      <c r="O5" s="23"/>
      <c r="P5" s="7">
        <f t="shared" ref="P5:P23" si="6">ROUND(O5*$O$1,2)</f>
        <v>0</v>
      </c>
      <c r="Q5" s="23"/>
      <c r="R5" s="7">
        <f t="shared" ref="R5:R23" si="7">ROUND(Q5*$Q$1,2)</f>
        <v>0</v>
      </c>
      <c r="S5" s="7">
        <f t="shared" si="0"/>
        <v>16.37</v>
      </c>
      <c r="T5" s="7">
        <f t="shared" ref="T5:W23" si="8">ROUND(($P5+$R5+($J$1*$J5))*T$1,2)</f>
        <v>3.83</v>
      </c>
      <c r="U5" s="7">
        <f t="shared" si="8"/>
        <v>36.700000000000003</v>
      </c>
      <c r="V5" s="7">
        <f t="shared" si="8"/>
        <v>8.7100000000000009</v>
      </c>
      <c r="W5" s="7">
        <f t="shared" si="8"/>
        <v>0.4</v>
      </c>
      <c r="X5" s="7">
        <f t="shared" ref="X5:X23" si="9">+P5+R5+SUM(S5:W5)</f>
        <v>66.010000000000019</v>
      </c>
      <c r="Y5" s="23"/>
      <c r="Z5" s="7">
        <f t="shared" ref="Z5:Z23" si="10">ROUND(Y5*$Y$1,2)</f>
        <v>0</v>
      </c>
      <c r="AA5" s="7">
        <f t="shared" ref="AA5:AA23" si="11">ROUND(Z5*$AA$1,2)</f>
        <v>0</v>
      </c>
      <c r="AB5" s="24"/>
      <c r="AC5" s="24"/>
      <c r="AD5" s="24"/>
      <c r="AE5" s="7">
        <f t="shared" ref="AE5:AE23" si="12">SUM(Z5:AD5)</f>
        <v>0</v>
      </c>
      <c r="AF5" s="24">
        <v>250</v>
      </c>
      <c r="AG5" s="7">
        <f t="shared" ref="AG5:AG23" si="13">+F5+H5+K5+N5+X5+AE5+AF5</f>
        <v>1820.01</v>
      </c>
      <c r="AH5" s="6"/>
      <c r="AI5" s="24"/>
    </row>
    <row r="6" spans="1:35" x14ac:dyDescent="0.2">
      <c r="A6" s="21"/>
      <c r="B6" s="22" t="s">
        <v>225</v>
      </c>
      <c r="C6" s="22">
        <v>25</v>
      </c>
      <c r="D6" s="22">
        <v>5</v>
      </c>
      <c r="E6" s="14">
        <f t="shared" si="1"/>
        <v>125</v>
      </c>
      <c r="F6" s="7">
        <f t="shared" si="2"/>
        <v>1250</v>
      </c>
      <c r="G6" s="23">
        <v>6</v>
      </c>
      <c r="H6" s="7">
        <f t="shared" si="3"/>
        <v>540</v>
      </c>
      <c r="I6" s="23">
        <v>600</v>
      </c>
      <c r="J6" s="24">
        <v>24</v>
      </c>
      <c r="K6" s="7">
        <f t="shared" si="4"/>
        <v>1248</v>
      </c>
      <c r="L6" s="24"/>
      <c r="M6" s="23"/>
      <c r="N6" s="7">
        <f t="shared" si="5"/>
        <v>0</v>
      </c>
      <c r="O6" s="23"/>
      <c r="P6" s="7">
        <f t="shared" si="6"/>
        <v>0</v>
      </c>
      <c r="Q6" s="23"/>
      <c r="R6" s="7">
        <f t="shared" si="7"/>
        <v>0</v>
      </c>
      <c r="S6" s="7">
        <f t="shared" si="0"/>
        <v>32.74</v>
      </c>
      <c r="T6" s="7">
        <f t="shared" si="8"/>
        <v>7.66</v>
      </c>
      <c r="U6" s="7">
        <f t="shared" si="8"/>
        <v>73.39</v>
      </c>
      <c r="V6" s="7">
        <f t="shared" si="8"/>
        <v>17.420000000000002</v>
      </c>
      <c r="W6" s="7">
        <f t="shared" si="8"/>
        <v>0.79</v>
      </c>
      <c r="X6" s="7">
        <f t="shared" si="9"/>
        <v>132</v>
      </c>
      <c r="Y6" s="23"/>
      <c r="Z6" s="7">
        <f t="shared" si="10"/>
        <v>0</v>
      </c>
      <c r="AA6" s="7">
        <f t="shared" si="11"/>
        <v>0</v>
      </c>
      <c r="AB6" s="24"/>
      <c r="AC6" s="24"/>
      <c r="AD6" s="24"/>
      <c r="AE6" s="7">
        <f t="shared" si="12"/>
        <v>0</v>
      </c>
      <c r="AF6" s="24">
        <v>300</v>
      </c>
      <c r="AG6" s="7">
        <f t="shared" si="13"/>
        <v>3470</v>
      </c>
      <c r="AH6" s="6"/>
      <c r="AI6" s="24"/>
    </row>
    <row r="7" spans="1:35" x14ac:dyDescent="0.2">
      <c r="A7" s="21"/>
      <c r="B7" s="22" t="s">
        <v>226</v>
      </c>
      <c r="C7" s="22">
        <v>25</v>
      </c>
      <c r="D7" s="22">
        <v>1</v>
      </c>
      <c r="E7" s="14">
        <f t="shared" si="1"/>
        <v>25</v>
      </c>
      <c r="F7" s="7">
        <f t="shared" si="2"/>
        <v>250</v>
      </c>
      <c r="G7" s="23"/>
      <c r="H7" s="7">
        <f t="shared" si="3"/>
        <v>0</v>
      </c>
      <c r="I7" s="23">
        <v>100</v>
      </c>
      <c r="J7" s="24">
        <v>12</v>
      </c>
      <c r="K7" s="7">
        <f t="shared" si="4"/>
        <v>384</v>
      </c>
      <c r="L7" s="24"/>
      <c r="M7" s="23"/>
      <c r="N7" s="7">
        <f t="shared" si="5"/>
        <v>0</v>
      </c>
      <c r="O7" s="23"/>
      <c r="P7" s="7">
        <f t="shared" si="6"/>
        <v>0</v>
      </c>
      <c r="Q7" s="23"/>
      <c r="R7" s="7">
        <f t="shared" si="7"/>
        <v>0</v>
      </c>
      <c r="S7" s="7">
        <f t="shared" si="0"/>
        <v>16.37</v>
      </c>
      <c r="T7" s="7">
        <f t="shared" si="8"/>
        <v>3.83</v>
      </c>
      <c r="U7" s="7">
        <f t="shared" si="8"/>
        <v>36.700000000000003</v>
      </c>
      <c r="V7" s="7">
        <f t="shared" si="8"/>
        <v>8.7100000000000009</v>
      </c>
      <c r="W7" s="7">
        <f t="shared" si="8"/>
        <v>0.4</v>
      </c>
      <c r="X7" s="7">
        <f t="shared" si="9"/>
        <v>66.010000000000019</v>
      </c>
      <c r="Y7" s="23"/>
      <c r="Z7" s="7">
        <f t="shared" si="10"/>
        <v>0</v>
      </c>
      <c r="AA7" s="7">
        <f t="shared" si="11"/>
        <v>0</v>
      </c>
      <c r="AB7" s="24"/>
      <c r="AC7" s="24"/>
      <c r="AD7" s="24"/>
      <c r="AE7" s="7">
        <f t="shared" si="12"/>
        <v>0</v>
      </c>
      <c r="AF7" s="24">
        <v>150</v>
      </c>
      <c r="AG7" s="7">
        <f t="shared" si="13"/>
        <v>850.01</v>
      </c>
      <c r="AH7" s="6"/>
      <c r="AI7" s="24"/>
    </row>
    <row r="8" spans="1:35" x14ac:dyDescent="0.2">
      <c r="A8" s="21"/>
      <c r="B8" s="22" t="s">
        <v>162</v>
      </c>
      <c r="C8" s="22">
        <v>25</v>
      </c>
      <c r="D8" s="22"/>
      <c r="E8" s="14">
        <f t="shared" si="1"/>
        <v>0</v>
      </c>
      <c r="F8" s="7">
        <f t="shared" si="2"/>
        <v>0</v>
      </c>
      <c r="G8" s="23"/>
      <c r="H8" s="7">
        <f t="shared" si="3"/>
        <v>0</v>
      </c>
      <c r="I8" s="23"/>
      <c r="J8" s="24"/>
      <c r="K8" s="7">
        <f t="shared" si="4"/>
        <v>0</v>
      </c>
      <c r="L8" s="24"/>
      <c r="M8" s="23"/>
      <c r="N8" s="7">
        <f t="shared" si="5"/>
        <v>0</v>
      </c>
      <c r="O8" s="23">
        <v>7</v>
      </c>
      <c r="P8" s="7">
        <f t="shared" si="6"/>
        <v>175</v>
      </c>
      <c r="Q8" s="23"/>
      <c r="R8" s="7">
        <f t="shared" si="7"/>
        <v>0</v>
      </c>
      <c r="S8" s="7">
        <f t="shared" si="0"/>
        <v>10.85</v>
      </c>
      <c r="T8" s="7">
        <f t="shared" si="8"/>
        <v>2.54</v>
      </c>
      <c r="U8" s="7">
        <f t="shared" si="8"/>
        <v>24.33</v>
      </c>
      <c r="V8" s="7">
        <f t="shared" si="8"/>
        <v>5.78</v>
      </c>
      <c r="W8" s="7">
        <f t="shared" si="8"/>
        <v>0.26</v>
      </c>
      <c r="X8" s="7">
        <f t="shared" si="9"/>
        <v>218.76</v>
      </c>
      <c r="Y8" s="23">
        <v>6</v>
      </c>
      <c r="Z8" s="7">
        <f t="shared" si="10"/>
        <v>330</v>
      </c>
      <c r="AA8" s="7">
        <f t="shared" si="11"/>
        <v>23.1</v>
      </c>
      <c r="AB8" s="24">
        <v>50</v>
      </c>
      <c r="AC8" s="24">
        <v>10</v>
      </c>
      <c r="AD8" s="24"/>
      <c r="AE8" s="7">
        <f t="shared" si="12"/>
        <v>413.1</v>
      </c>
      <c r="AF8" s="24"/>
      <c r="AG8" s="7">
        <f t="shared" si="13"/>
        <v>631.86</v>
      </c>
      <c r="AH8" s="6"/>
      <c r="AI8" s="24"/>
    </row>
    <row r="9" spans="1:35" x14ac:dyDescent="0.2">
      <c r="A9" s="21"/>
      <c r="B9" s="22" t="s">
        <v>193</v>
      </c>
      <c r="C9" s="22">
        <v>25</v>
      </c>
      <c r="D9" s="22"/>
      <c r="E9" s="14">
        <f t="shared" si="1"/>
        <v>0</v>
      </c>
      <c r="F9" s="7">
        <f t="shared" si="2"/>
        <v>0</v>
      </c>
      <c r="G9" s="23"/>
      <c r="H9" s="7">
        <f t="shared" si="3"/>
        <v>0</v>
      </c>
      <c r="I9" s="23">
        <v>88</v>
      </c>
      <c r="J9" s="24">
        <v>12</v>
      </c>
      <c r="K9" s="7">
        <f t="shared" si="4"/>
        <v>369.6</v>
      </c>
      <c r="L9" s="24"/>
      <c r="M9" s="23"/>
      <c r="N9" s="7">
        <f t="shared" si="5"/>
        <v>0</v>
      </c>
      <c r="O9" s="23"/>
      <c r="P9" s="7">
        <f t="shared" si="6"/>
        <v>0</v>
      </c>
      <c r="Q9" s="23"/>
      <c r="R9" s="7">
        <f t="shared" si="7"/>
        <v>0</v>
      </c>
      <c r="S9" s="7">
        <f t="shared" si="0"/>
        <v>16.37</v>
      </c>
      <c r="T9" s="7">
        <f t="shared" si="8"/>
        <v>3.83</v>
      </c>
      <c r="U9" s="7">
        <f t="shared" si="8"/>
        <v>36.700000000000003</v>
      </c>
      <c r="V9" s="7">
        <f t="shared" si="8"/>
        <v>8.7100000000000009</v>
      </c>
      <c r="W9" s="7">
        <f t="shared" si="8"/>
        <v>0.4</v>
      </c>
      <c r="X9" s="7">
        <f t="shared" si="9"/>
        <v>66.010000000000019</v>
      </c>
      <c r="Y9" s="23"/>
      <c r="Z9" s="7">
        <f t="shared" si="10"/>
        <v>0</v>
      </c>
      <c r="AA9" s="7">
        <f t="shared" si="11"/>
        <v>0</v>
      </c>
      <c r="AB9" s="24"/>
      <c r="AC9" s="24"/>
      <c r="AD9" s="24"/>
      <c r="AE9" s="7">
        <f t="shared" si="12"/>
        <v>0</v>
      </c>
      <c r="AF9" s="24">
        <v>150</v>
      </c>
      <c r="AG9" s="7">
        <f t="shared" si="13"/>
        <v>585.61</v>
      </c>
      <c r="AH9" s="6"/>
      <c r="AI9" s="24"/>
    </row>
    <row r="10" spans="1:35" x14ac:dyDescent="0.2">
      <c r="A10" s="21"/>
      <c r="B10" s="22" t="s">
        <v>162</v>
      </c>
      <c r="C10" s="22">
        <v>25</v>
      </c>
      <c r="D10" s="22"/>
      <c r="E10" s="14">
        <f t="shared" si="1"/>
        <v>0</v>
      </c>
      <c r="F10" s="7">
        <f t="shared" si="2"/>
        <v>0</v>
      </c>
      <c r="G10" s="23"/>
      <c r="H10" s="7">
        <f t="shared" si="3"/>
        <v>0</v>
      </c>
      <c r="I10" s="23"/>
      <c r="J10" s="24"/>
      <c r="K10" s="7">
        <f t="shared" si="4"/>
        <v>0</v>
      </c>
      <c r="L10" s="24"/>
      <c r="M10" s="23"/>
      <c r="N10" s="7">
        <f t="shared" si="5"/>
        <v>0</v>
      </c>
      <c r="O10" s="23">
        <v>7</v>
      </c>
      <c r="P10" s="7">
        <f t="shared" si="6"/>
        <v>175</v>
      </c>
      <c r="Q10" s="23"/>
      <c r="R10" s="7">
        <f t="shared" si="7"/>
        <v>0</v>
      </c>
      <c r="S10" s="7">
        <f t="shared" ref="S10:S23" si="14">ROUND(($P10+$R10+($J$1*$J10))*$S$1,2)</f>
        <v>10.85</v>
      </c>
      <c r="T10" s="7">
        <f t="shared" si="8"/>
        <v>2.54</v>
      </c>
      <c r="U10" s="7">
        <f t="shared" si="8"/>
        <v>24.33</v>
      </c>
      <c r="V10" s="7">
        <f t="shared" si="8"/>
        <v>5.78</v>
      </c>
      <c r="W10" s="7">
        <f t="shared" si="8"/>
        <v>0.26</v>
      </c>
      <c r="X10" s="7">
        <f t="shared" si="9"/>
        <v>218.76</v>
      </c>
      <c r="Y10" s="23">
        <v>6</v>
      </c>
      <c r="Z10" s="7">
        <f t="shared" si="10"/>
        <v>330</v>
      </c>
      <c r="AA10" s="7">
        <f t="shared" si="11"/>
        <v>23.1</v>
      </c>
      <c r="AB10" s="24">
        <v>50</v>
      </c>
      <c r="AC10" s="24">
        <v>10</v>
      </c>
      <c r="AD10" s="24"/>
      <c r="AE10" s="7">
        <f t="shared" si="12"/>
        <v>413.1</v>
      </c>
      <c r="AF10" s="24"/>
      <c r="AG10" s="7">
        <f t="shared" si="13"/>
        <v>631.86</v>
      </c>
      <c r="AH10" s="6"/>
      <c r="AI10" s="24"/>
    </row>
    <row r="11" spans="1:35" x14ac:dyDescent="0.2">
      <c r="A11" s="21"/>
      <c r="B11" s="22" t="s">
        <v>227</v>
      </c>
      <c r="C11" s="22">
        <v>25</v>
      </c>
      <c r="D11" s="22">
        <v>1</v>
      </c>
      <c r="E11" s="14">
        <f t="shared" si="1"/>
        <v>25</v>
      </c>
      <c r="F11" s="7">
        <f t="shared" si="2"/>
        <v>250</v>
      </c>
      <c r="G11" s="23"/>
      <c r="H11" s="7">
        <f t="shared" si="3"/>
        <v>0</v>
      </c>
      <c r="I11" s="23">
        <v>160</v>
      </c>
      <c r="J11" s="24">
        <v>12</v>
      </c>
      <c r="K11" s="7">
        <f t="shared" si="4"/>
        <v>456</v>
      </c>
      <c r="L11" s="24"/>
      <c r="M11" s="23"/>
      <c r="N11" s="7">
        <f t="shared" si="5"/>
        <v>0</v>
      </c>
      <c r="O11" s="23"/>
      <c r="P11" s="7">
        <f t="shared" si="6"/>
        <v>0</v>
      </c>
      <c r="Q11" s="23"/>
      <c r="R11" s="7">
        <f t="shared" si="7"/>
        <v>0</v>
      </c>
      <c r="S11" s="7">
        <f t="shared" si="14"/>
        <v>16.37</v>
      </c>
      <c r="T11" s="7">
        <f t="shared" si="8"/>
        <v>3.83</v>
      </c>
      <c r="U11" s="7">
        <f t="shared" si="8"/>
        <v>36.700000000000003</v>
      </c>
      <c r="V11" s="7">
        <f t="shared" si="8"/>
        <v>8.7100000000000009</v>
      </c>
      <c r="W11" s="7">
        <f t="shared" si="8"/>
        <v>0.4</v>
      </c>
      <c r="X11" s="7">
        <f t="shared" si="9"/>
        <v>66.010000000000019</v>
      </c>
      <c r="Y11" s="23"/>
      <c r="Z11" s="7">
        <f t="shared" si="10"/>
        <v>0</v>
      </c>
      <c r="AA11" s="7">
        <f t="shared" si="11"/>
        <v>0</v>
      </c>
      <c r="AB11" s="24"/>
      <c r="AC11" s="24"/>
      <c r="AD11" s="24"/>
      <c r="AE11" s="7">
        <f t="shared" si="12"/>
        <v>0</v>
      </c>
      <c r="AF11" s="24">
        <v>200</v>
      </c>
      <c r="AG11" s="7">
        <f t="shared" si="13"/>
        <v>972.01</v>
      </c>
      <c r="AH11" s="6"/>
      <c r="AI11" s="24"/>
    </row>
    <row r="12" spans="1:35" x14ac:dyDescent="0.2">
      <c r="A12" s="21"/>
      <c r="B12" s="22" t="s">
        <v>168</v>
      </c>
      <c r="C12" s="22">
        <v>25</v>
      </c>
      <c r="D12" s="22">
        <v>2</v>
      </c>
      <c r="E12" s="14">
        <f t="shared" si="1"/>
        <v>50</v>
      </c>
      <c r="F12" s="7">
        <f t="shared" si="2"/>
        <v>500</v>
      </c>
      <c r="G12" s="23"/>
      <c r="H12" s="7">
        <f t="shared" si="3"/>
        <v>0</v>
      </c>
      <c r="I12" s="23">
        <v>460</v>
      </c>
      <c r="J12" s="24">
        <v>12</v>
      </c>
      <c r="K12" s="7">
        <f t="shared" si="4"/>
        <v>816</v>
      </c>
      <c r="L12" s="24"/>
      <c r="M12" s="23"/>
      <c r="N12" s="7">
        <f t="shared" si="5"/>
        <v>0</v>
      </c>
      <c r="O12" s="23"/>
      <c r="P12" s="7">
        <f t="shared" si="6"/>
        <v>0</v>
      </c>
      <c r="Q12" s="23"/>
      <c r="R12" s="7">
        <f t="shared" si="7"/>
        <v>0</v>
      </c>
      <c r="S12" s="7">
        <f t="shared" si="14"/>
        <v>16.37</v>
      </c>
      <c r="T12" s="7">
        <f t="shared" si="8"/>
        <v>3.83</v>
      </c>
      <c r="U12" s="7">
        <f t="shared" si="8"/>
        <v>36.700000000000003</v>
      </c>
      <c r="V12" s="7">
        <f t="shared" si="8"/>
        <v>8.7100000000000009</v>
      </c>
      <c r="W12" s="7">
        <f t="shared" si="8"/>
        <v>0.4</v>
      </c>
      <c r="X12" s="7">
        <f t="shared" si="9"/>
        <v>66.010000000000019</v>
      </c>
      <c r="Y12" s="23"/>
      <c r="Z12" s="7">
        <f t="shared" si="10"/>
        <v>0</v>
      </c>
      <c r="AA12" s="7">
        <f t="shared" si="11"/>
        <v>0</v>
      </c>
      <c r="AB12" s="24"/>
      <c r="AC12" s="24"/>
      <c r="AD12" s="24"/>
      <c r="AE12" s="7">
        <f t="shared" si="12"/>
        <v>0</v>
      </c>
      <c r="AF12" s="24">
        <v>150</v>
      </c>
      <c r="AG12" s="7">
        <f t="shared" si="13"/>
        <v>1532.01</v>
      </c>
      <c r="AH12" s="6"/>
      <c r="AI12" s="24"/>
    </row>
    <row r="13" spans="1:35" x14ac:dyDescent="0.2">
      <c r="A13" s="21"/>
      <c r="B13" s="22"/>
      <c r="C13" s="22"/>
      <c r="D13" s="22"/>
      <c r="E13" s="14">
        <f t="shared" si="1"/>
        <v>0</v>
      </c>
      <c r="F13" s="7">
        <f t="shared" si="2"/>
        <v>0</v>
      </c>
      <c r="G13" s="23"/>
      <c r="H13" s="7">
        <f t="shared" si="3"/>
        <v>0</v>
      </c>
      <c r="I13" s="23"/>
      <c r="J13" s="24"/>
      <c r="K13" s="7">
        <f t="shared" si="4"/>
        <v>0</v>
      </c>
      <c r="L13" s="24"/>
      <c r="M13" s="23"/>
      <c r="N13" s="7">
        <f t="shared" si="5"/>
        <v>0</v>
      </c>
      <c r="O13" s="23"/>
      <c r="P13" s="7">
        <f t="shared" si="6"/>
        <v>0</v>
      </c>
      <c r="Q13" s="23"/>
      <c r="R13" s="7">
        <f t="shared" si="7"/>
        <v>0</v>
      </c>
      <c r="S13" s="7">
        <f t="shared" si="14"/>
        <v>0</v>
      </c>
      <c r="T13" s="7">
        <f t="shared" si="8"/>
        <v>0</v>
      </c>
      <c r="U13" s="7">
        <f t="shared" si="8"/>
        <v>0</v>
      </c>
      <c r="V13" s="7">
        <f t="shared" si="8"/>
        <v>0</v>
      </c>
      <c r="W13" s="7">
        <f t="shared" si="8"/>
        <v>0</v>
      </c>
      <c r="X13" s="7">
        <f t="shared" si="9"/>
        <v>0</v>
      </c>
      <c r="Y13" s="23"/>
      <c r="Z13" s="7">
        <f t="shared" si="10"/>
        <v>0</v>
      </c>
      <c r="AA13" s="7">
        <f t="shared" si="11"/>
        <v>0</v>
      </c>
      <c r="AB13" s="24"/>
      <c r="AC13" s="24"/>
      <c r="AD13" s="24"/>
      <c r="AE13" s="7">
        <f t="shared" si="12"/>
        <v>0</v>
      </c>
      <c r="AF13" s="24"/>
      <c r="AG13" s="7">
        <f t="shared" si="13"/>
        <v>0</v>
      </c>
      <c r="AH13" s="6"/>
      <c r="AI13" s="24"/>
    </row>
    <row r="14" spans="1:35" x14ac:dyDescent="0.2">
      <c r="A14" s="21"/>
      <c r="B14" s="22"/>
      <c r="C14" s="22"/>
      <c r="D14" s="22"/>
      <c r="E14" s="14">
        <f t="shared" si="1"/>
        <v>0</v>
      </c>
      <c r="F14" s="7">
        <f t="shared" si="2"/>
        <v>0</v>
      </c>
      <c r="G14" s="23"/>
      <c r="H14" s="7">
        <f t="shared" si="3"/>
        <v>0</v>
      </c>
      <c r="I14" s="23"/>
      <c r="J14" s="24"/>
      <c r="K14" s="7">
        <f t="shared" si="4"/>
        <v>0</v>
      </c>
      <c r="L14" s="24"/>
      <c r="M14" s="23"/>
      <c r="N14" s="7">
        <f t="shared" si="5"/>
        <v>0</v>
      </c>
      <c r="O14" s="23"/>
      <c r="P14" s="7">
        <f t="shared" si="6"/>
        <v>0</v>
      </c>
      <c r="Q14" s="23"/>
      <c r="R14" s="7">
        <f t="shared" si="7"/>
        <v>0</v>
      </c>
      <c r="S14" s="7">
        <f t="shared" si="14"/>
        <v>0</v>
      </c>
      <c r="T14" s="7">
        <f>ROUND(($P14+$R14+($J$1*$J14))*T$1,2)</f>
        <v>0</v>
      </c>
      <c r="U14" s="7">
        <f t="shared" si="8"/>
        <v>0</v>
      </c>
      <c r="V14" s="7">
        <f t="shared" si="8"/>
        <v>0</v>
      </c>
      <c r="W14" s="7">
        <f t="shared" si="8"/>
        <v>0</v>
      </c>
      <c r="X14" s="7">
        <f t="shared" si="9"/>
        <v>0</v>
      </c>
      <c r="Y14" s="23"/>
      <c r="Z14" s="7">
        <f t="shared" si="10"/>
        <v>0</v>
      </c>
      <c r="AA14" s="7">
        <f t="shared" si="11"/>
        <v>0</v>
      </c>
      <c r="AB14" s="24"/>
      <c r="AC14" s="24"/>
      <c r="AD14" s="24"/>
      <c r="AE14" s="7">
        <f t="shared" si="12"/>
        <v>0</v>
      </c>
      <c r="AF14" s="24"/>
      <c r="AG14" s="7">
        <f t="shared" si="13"/>
        <v>0</v>
      </c>
      <c r="AH14" s="6"/>
      <c r="AI14" s="24"/>
    </row>
    <row r="15" spans="1:35" x14ac:dyDescent="0.2">
      <c r="A15" s="21"/>
      <c r="B15" s="22"/>
      <c r="C15" s="22"/>
      <c r="D15" s="22"/>
      <c r="E15" s="14">
        <f t="shared" si="1"/>
        <v>0</v>
      </c>
      <c r="F15" s="7">
        <f t="shared" si="2"/>
        <v>0</v>
      </c>
      <c r="G15" s="23"/>
      <c r="H15" s="7">
        <f t="shared" si="3"/>
        <v>0</v>
      </c>
      <c r="I15" s="23"/>
      <c r="J15" s="24"/>
      <c r="K15" s="7">
        <f t="shared" si="4"/>
        <v>0</v>
      </c>
      <c r="L15" s="24"/>
      <c r="M15" s="23"/>
      <c r="N15" s="7">
        <f t="shared" si="5"/>
        <v>0</v>
      </c>
      <c r="O15" s="23"/>
      <c r="P15" s="7">
        <f t="shared" si="6"/>
        <v>0</v>
      </c>
      <c r="Q15" s="23"/>
      <c r="R15" s="7">
        <f t="shared" si="7"/>
        <v>0</v>
      </c>
      <c r="S15" s="7">
        <f t="shared" si="14"/>
        <v>0</v>
      </c>
      <c r="T15" s="7">
        <f t="shared" si="8"/>
        <v>0</v>
      </c>
      <c r="U15" s="7">
        <f t="shared" si="8"/>
        <v>0</v>
      </c>
      <c r="V15" s="7">
        <f t="shared" si="8"/>
        <v>0</v>
      </c>
      <c r="W15" s="7">
        <f t="shared" si="8"/>
        <v>0</v>
      </c>
      <c r="X15" s="7">
        <f t="shared" si="9"/>
        <v>0</v>
      </c>
      <c r="Y15" s="23"/>
      <c r="Z15" s="7">
        <f t="shared" si="10"/>
        <v>0</v>
      </c>
      <c r="AA15" s="7">
        <f t="shared" si="11"/>
        <v>0</v>
      </c>
      <c r="AB15" s="24"/>
      <c r="AC15" s="24"/>
      <c r="AD15" s="24"/>
      <c r="AE15" s="7">
        <f t="shared" si="12"/>
        <v>0</v>
      </c>
      <c r="AF15" s="24"/>
      <c r="AG15" s="7">
        <f t="shared" si="13"/>
        <v>0</v>
      </c>
      <c r="AH15" s="6"/>
      <c r="AI15" s="24"/>
    </row>
    <row r="16" spans="1:35" x14ac:dyDescent="0.2">
      <c r="A16" s="21"/>
      <c r="B16" s="22"/>
      <c r="C16" s="22"/>
      <c r="D16" s="22"/>
      <c r="E16" s="14">
        <f t="shared" si="1"/>
        <v>0</v>
      </c>
      <c r="F16" s="7">
        <f t="shared" si="2"/>
        <v>0</v>
      </c>
      <c r="G16" s="23"/>
      <c r="H16" s="7">
        <f t="shared" si="3"/>
        <v>0</v>
      </c>
      <c r="I16" s="23"/>
      <c r="J16" s="24"/>
      <c r="K16" s="7">
        <f t="shared" si="4"/>
        <v>0</v>
      </c>
      <c r="L16" s="24"/>
      <c r="M16" s="23"/>
      <c r="N16" s="7">
        <f t="shared" si="5"/>
        <v>0</v>
      </c>
      <c r="O16" s="23"/>
      <c r="P16" s="7">
        <f t="shared" si="6"/>
        <v>0</v>
      </c>
      <c r="Q16" s="23"/>
      <c r="R16" s="7">
        <f t="shared" si="7"/>
        <v>0</v>
      </c>
      <c r="S16" s="7">
        <f t="shared" si="14"/>
        <v>0</v>
      </c>
      <c r="T16" s="7">
        <f t="shared" si="8"/>
        <v>0</v>
      </c>
      <c r="U16" s="7">
        <f t="shared" si="8"/>
        <v>0</v>
      </c>
      <c r="V16" s="7">
        <f t="shared" si="8"/>
        <v>0</v>
      </c>
      <c r="W16" s="7">
        <f t="shared" si="8"/>
        <v>0</v>
      </c>
      <c r="X16" s="7">
        <f t="shared" si="9"/>
        <v>0</v>
      </c>
      <c r="Y16" s="23"/>
      <c r="Z16" s="7">
        <f t="shared" si="10"/>
        <v>0</v>
      </c>
      <c r="AA16" s="7">
        <f t="shared" si="11"/>
        <v>0</v>
      </c>
      <c r="AB16" s="24"/>
      <c r="AC16" s="24"/>
      <c r="AD16" s="24"/>
      <c r="AE16" s="7">
        <f t="shared" si="12"/>
        <v>0</v>
      </c>
      <c r="AF16" s="24"/>
      <c r="AG16" s="7">
        <f t="shared" si="13"/>
        <v>0</v>
      </c>
      <c r="AH16" s="6"/>
      <c r="AI16" s="24"/>
    </row>
    <row r="17" spans="1:35" x14ac:dyDescent="0.2">
      <c r="A17" s="21"/>
      <c r="B17" s="22"/>
      <c r="C17" s="22"/>
      <c r="D17" s="22"/>
      <c r="E17" s="14">
        <f t="shared" si="1"/>
        <v>0</v>
      </c>
      <c r="F17" s="7">
        <f t="shared" si="2"/>
        <v>0</v>
      </c>
      <c r="G17" s="23"/>
      <c r="H17" s="7">
        <f t="shared" si="3"/>
        <v>0</v>
      </c>
      <c r="I17" s="23"/>
      <c r="J17" s="24"/>
      <c r="K17" s="7">
        <f t="shared" si="4"/>
        <v>0</v>
      </c>
      <c r="L17" s="24"/>
      <c r="M17" s="23"/>
      <c r="N17" s="7">
        <f t="shared" si="5"/>
        <v>0</v>
      </c>
      <c r="O17" s="23"/>
      <c r="P17" s="7">
        <f t="shared" si="6"/>
        <v>0</v>
      </c>
      <c r="Q17" s="23"/>
      <c r="R17" s="7">
        <f t="shared" si="7"/>
        <v>0</v>
      </c>
      <c r="S17" s="7">
        <f t="shared" si="14"/>
        <v>0</v>
      </c>
      <c r="T17" s="7">
        <f t="shared" si="8"/>
        <v>0</v>
      </c>
      <c r="U17" s="7">
        <f t="shared" si="8"/>
        <v>0</v>
      </c>
      <c r="V17" s="7">
        <f t="shared" si="8"/>
        <v>0</v>
      </c>
      <c r="W17" s="7">
        <f t="shared" si="8"/>
        <v>0</v>
      </c>
      <c r="X17" s="7">
        <f t="shared" si="9"/>
        <v>0</v>
      </c>
      <c r="Y17" s="23"/>
      <c r="Z17" s="7">
        <f t="shared" si="10"/>
        <v>0</v>
      </c>
      <c r="AA17" s="7">
        <f t="shared" si="11"/>
        <v>0</v>
      </c>
      <c r="AB17" s="24"/>
      <c r="AC17" s="24"/>
      <c r="AD17" s="24"/>
      <c r="AE17" s="7">
        <f t="shared" si="12"/>
        <v>0</v>
      </c>
      <c r="AF17" s="24"/>
      <c r="AG17" s="7">
        <f t="shared" si="13"/>
        <v>0</v>
      </c>
      <c r="AH17" s="6"/>
      <c r="AI17" s="24"/>
    </row>
    <row r="18" spans="1:35" x14ac:dyDescent="0.2">
      <c r="A18" s="22"/>
      <c r="B18" s="22"/>
      <c r="C18" s="22"/>
      <c r="D18" s="22"/>
      <c r="E18" s="14">
        <f t="shared" si="1"/>
        <v>0</v>
      </c>
      <c r="F18" s="7">
        <f t="shared" si="2"/>
        <v>0</v>
      </c>
      <c r="G18" s="23"/>
      <c r="H18" s="7">
        <f t="shared" si="3"/>
        <v>0</v>
      </c>
      <c r="I18" s="23"/>
      <c r="J18" s="24"/>
      <c r="K18" s="7">
        <f t="shared" si="4"/>
        <v>0</v>
      </c>
      <c r="L18" s="24"/>
      <c r="M18" s="23"/>
      <c r="N18" s="7">
        <f t="shared" si="5"/>
        <v>0</v>
      </c>
      <c r="O18" s="23"/>
      <c r="P18" s="7">
        <f t="shared" si="6"/>
        <v>0</v>
      </c>
      <c r="Q18" s="23"/>
      <c r="R18" s="7">
        <f t="shared" si="7"/>
        <v>0</v>
      </c>
      <c r="S18" s="7">
        <f t="shared" si="14"/>
        <v>0</v>
      </c>
      <c r="T18" s="7">
        <f t="shared" si="8"/>
        <v>0</v>
      </c>
      <c r="U18" s="7">
        <f t="shared" si="8"/>
        <v>0</v>
      </c>
      <c r="V18" s="7">
        <f t="shared" si="8"/>
        <v>0</v>
      </c>
      <c r="W18" s="7">
        <f t="shared" si="8"/>
        <v>0</v>
      </c>
      <c r="X18" s="7">
        <f t="shared" si="9"/>
        <v>0</v>
      </c>
      <c r="Y18" s="23"/>
      <c r="Z18" s="7">
        <f t="shared" si="10"/>
        <v>0</v>
      </c>
      <c r="AA18" s="7">
        <f t="shared" si="11"/>
        <v>0</v>
      </c>
      <c r="AB18" s="24"/>
      <c r="AC18" s="24"/>
      <c r="AD18" s="24"/>
      <c r="AE18" s="7">
        <f t="shared" si="12"/>
        <v>0</v>
      </c>
      <c r="AF18" s="24"/>
      <c r="AG18" s="7">
        <f t="shared" si="13"/>
        <v>0</v>
      </c>
      <c r="AH18" s="6"/>
      <c r="AI18" s="24"/>
    </row>
    <row r="19" spans="1:35" x14ac:dyDescent="0.2">
      <c r="A19" s="22"/>
      <c r="B19" s="22"/>
      <c r="C19" s="22"/>
      <c r="D19" s="22"/>
      <c r="E19" s="14">
        <f t="shared" si="1"/>
        <v>0</v>
      </c>
      <c r="F19" s="7">
        <f t="shared" si="2"/>
        <v>0</v>
      </c>
      <c r="G19" s="23"/>
      <c r="H19" s="7">
        <f t="shared" si="3"/>
        <v>0</v>
      </c>
      <c r="I19" s="23"/>
      <c r="J19" s="24"/>
      <c r="K19" s="7">
        <f t="shared" si="4"/>
        <v>0</v>
      </c>
      <c r="L19" s="24"/>
      <c r="M19" s="23"/>
      <c r="N19" s="7">
        <f t="shared" si="5"/>
        <v>0</v>
      </c>
      <c r="O19" s="23"/>
      <c r="P19" s="7">
        <f t="shared" si="6"/>
        <v>0</v>
      </c>
      <c r="Q19" s="23"/>
      <c r="R19" s="7">
        <f t="shared" si="7"/>
        <v>0</v>
      </c>
      <c r="S19" s="7">
        <f t="shared" si="14"/>
        <v>0</v>
      </c>
      <c r="T19" s="7">
        <f t="shared" si="8"/>
        <v>0</v>
      </c>
      <c r="U19" s="7">
        <f t="shared" si="8"/>
        <v>0</v>
      </c>
      <c r="V19" s="7">
        <f t="shared" si="8"/>
        <v>0</v>
      </c>
      <c r="W19" s="7">
        <f t="shared" si="8"/>
        <v>0</v>
      </c>
      <c r="X19" s="7">
        <f t="shared" si="9"/>
        <v>0</v>
      </c>
      <c r="Y19" s="23"/>
      <c r="Z19" s="7">
        <f t="shared" si="10"/>
        <v>0</v>
      </c>
      <c r="AA19" s="7">
        <f t="shared" si="11"/>
        <v>0</v>
      </c>
      <c r="AB19" s="24"/>
      <c r="AC19" s="24"/>
      <c r="AD19" s="24"/>
      <c r="AE19" s="7">
        <f t="shared" si="12"/>
        <v>0</v>
      </c>
      <c r="AF19" s="24"/>
      <c r="AG19" s="7">
        <f t="shared" si="13"/>
        <v>0</v>
      </c>
      <c r="AH19" s="6"/>
      <c r="AI19" s="24"/>
    </row>
    <row r="20" spans="1:35" x14ac:dyDescent="0.2">
      <c r="A20" s="22"/>
      <c r="B20" s="22"/>
      <c r="C20" s="22"/>
      <c r="D20" s="22"/>
      <c r="E20" s="14">
        <f t="shared" si="1"/>
        <v>0</v>
      </c>
      <c r="F20" s="7">
        <f t="shared" si="2"/>
        <v>0</v>
      </c>
      <c r="G20" s="23"/>
      <c r="H20" s="7">
        <f t="shared" si="3"/>
        <v>0</v>
      </c>
      <c r="I20" s="23"/>
      <c r="J20" s="24"/>
      <c r="K20" s="7">
        <f t="shared" si="4"/>
        <v>0</v>
      </c>
      <c r="L20" s="24"/>
      <c r="M20" s="23"/>
      <c r="N20" s="7">
        <f t="shared" si="5"/>
        <v>0</v>
      </c>
      <c r="O20" s="23"/>
      <c r="P20" s="7">
        <f t="shared" si="6"/>
        <v>0</v>
      </c>
      <c r="Q20" s="23"/>
      <c r="R20" s="7">
        <f t="shared" si="7"/>
        <v>0</v>
      </c>
      <c r="S20" s="7">
        <f t="shared" si="14"/>
        <v>0</v>
      </c>
      <c r="T20" s="7">
        <f t="shared" si="8"/>
        <v>0</v>
      </c>
      <c r="U20" s="7">
        <f t="shared" si="8"/>
        <v>0</v>
      </c>
      <c r="V20" s="7">
        <f t="shared" si="8"/>
        <v>0</v>
      </c>
      <c r="W20" s="7">
        <f t="shared" si="8"/>
        <v>0</v>
      </c>
      <c r="X20" s="7">
        <f t="shared" si="9"/>
        <v>0</v>
      </c>
      <c r="Y20" s="23"/>
      <c r="Z20" s="7">
        <f t="shared" si="10"/>
        <v>0</v>
      </c>
      <c r="AA20" s="7">
        <f t="shared" si="11"/>
        <v>0</v>
      </c>
      <c r="AB20" s="24"/>
      <c r="AC20" s="24"/>
      <c r="AD20" s="24"/>
      <c r="AE20" s="7">
        <f t="shared" si="12"/>
        <v>0</v>
      </c>
      <c r="AF20" s="24"/>
      <c r="AG20" s="7">
        <f t="shared" si="13"/>
        <v>0</v>
      </c>
      <c r="AH20" s="6"/>
      <c r="AI20" s="24"/>
    </row>
    <row r="21" spans="1:35" x14ac:dyDescent="0.2">
      <c r="A21" s="22"/>
      <c r="B21" s="22"/>
      <c r="C21" s="22"/>
      <c r="D21" s="22"/>
      <c r="E21" s="14">
        <f t="shared" si="1"/>
        <v>0</v>
      </c>
      <c r="F21" s="7">
        <f t="shared" si="2"/>
        <v>0</v>
      </c>
      <c r="G21" s="23"/>
      <c r="H21" s="7">
        <f t="shared" si="3"/>
        <v>0</v>
      </c>
      <c r="I21" s="23"/>
      <c r="J21" s="24"/>
      <c r="K21" s="7">
        <f t="shared" si="4"/>
        <v>0</v>
      </c>
      <c r="L21" s="24"/>
      <c r="M21" s="23"/>
      <c r="N21" s="7">
        <f t="shared" si="5"/>
        <v>0</v>
      </c>
      <c r="O21" s="23"/>
      <c r="P21" s="7">
        <f t="shared" si="6"/>
        <v>0</v>
      </c>
      <c r="Q21" s="23"/>
      <c r="R21" s="7">
        <f t="shared" si="7"/>
        <v>0</v>
      </c>
      <c r="S21" s="7">
        <f t="shared" si="14"/>
        <v>0</v>
      </c>
      <c r="T21" s="7">
        <f>ROUND(($P21+$R21+($J$1*$J21))*T$1,2)</f>
        <v>0</v>
      </c>
      <c r="U21" s="7">
        <f t="shared" si="8"/>
        <v>0</v>
      </c>
      <c r="V21" s="7">
        <f t="shared" si="8"/>
        <v>0</v>
      </c>
      <c r="W21" s="7">
        <f t="shared" si="8"/>
        <v>0</v>
      </c>
      <c r="X21" s="7">
        <f t="shared" si="9"/>
        <v>0</v>
      </c>
      <c r="Y21" s="23"/>
      <c r="Z21" s="7">
        <f t="shared" si="10"/>
        <v>0</v>
      </c>
      <c r="AA21" s="7">
        <f t="shared" si="11"/>
        <v>0</v>
      </c>
      <c r="AB21" s="24"/>
      <c r="AC21" s="24"/>
      <c r="AD21" s="24"/>
      <c r="AE21" s="7">
        <f t="shared" si="12"/>
        <v>0</v>
      </c>
      <c r="AF21" s="24"/>
      <c r="AG21" s="7">
        <f t="shared" si="13"/>
        <v>0</v>
      </c>
      <c r="AH21" s="6"/>
      <c r="AI21" s="24"/>
    </row>
    <row r="22" spans="1:35" x14ac:dyDescent="0.2">
      <c r="A22" s="22"/>
      <c r="B22" s="22"/>
      <c r="C22" s="22"/>
      <c r="D22" s="22"/>
      <c r="E22" s="14">
        <f t="shared" si="1"/>
        <v>0</v>
      </c>
      <c r="F22" s="7">
        <f t="shared" si="2"/>
        <v>0</v>
      </c>
      <c r="G22" s="23"/>
      <c r="H22" s="7">
        <f t="shared" si="3"/>
        <v>0</v>
      </c>
      <c r="I22" s="23"/>
      <c r="J22" s="24"/>
      <c r="K22" s="7">
        <f t="shared" si="4"/>
        <v>0</v>
      </c>
      <c r="L22" s="24"/>
      <c r="M22" s="23"/>
      <c r="N22" s="7">
        <f t="shared" si="5"/>
        <v>0</v>
      </c>
      <c r="O22" s="23"/>
      <c r="P22" s="7">
        <f t="shared" si="6"/>
        <v>0</v>
      </c>
      <c r="Q22" s="23"/>
      <c r="R22" s="7">
        <f t="shared" si="7"/>
        <v>0</v>
      </c>
      <c r="S22" s="7">
        <f t="shared" si="14"/>
        <v>0</v>
      </c>
      <c r="T22" s="7">
        <f t="shared" si="8"/>
        <v>0</v>
      </c>
      <c r="U22" s="7">
        <f t="shared" si="8"/>
        <v>0</v>
      </c>
      <c r="V22" s="7">
        <f t="shared" si="8"/>
        <v>0</v>
      </c>
      <c r="W22" s="7">
        <f t="shared" si="8"/>
        <v>0</v>
      </c>
      <c r="X22" s="7">
        <f t="shared" si="9"/>
        <v>0</v>
      </c>
      <c r="Y22" s="23"/>
      <c r="Z22" s="7">
        <f t="shared" si="10"/>
        <v>0</v>
      </c>
      <c r="AA22" s="7">
        <f t="shared" si="11"/>
        <v>0</v>
      </c>
      <c r="AB22" s="24"/>
      <c r="AC22" s="24"/>
      <c r="AD22" s="24"/>
      <c r="AE22" s="7">
        <f t="shared" si="12"/>
        <v>0</v>
      </c>
      <c r="AF22" s="24"/>
      <c r="AG22" s="7">
        <f t="shared" si="13"/>
        <v>0</v>
      </c>
      <c r="AH22" s="6"/>
      <c r="AI22" s="24"/>
    </row>
    <row r="23" spans="1:35" x14ac:dyDescent="0.2">
      <c r="A23" s="22"/>
      <c r="B23" s="22"/>
      <c r="C23" s="22"/>
      <c r="D23" s="22"/>
      <c r="E23" s="14">
        <f t="shared" si="1"/>
        <v>0</v>
      </c>
      <c r="F23" s="7">
        <f t="shared" si="2"/>
        <v>0</v>
      </c>
      <c r="G23" s="23"/>
      <c r="H23" s="7">
        <f t="shared" si="3"/>
        <v>0</v>
      </c>
      <c r="I23" s="23"/>
      <c r="J23" s="24"/>
      <c r="K23" s="7">
        <f t="shared" si="4"/>
        <v>0</v>
      </c>
      <c r="L23" s="24"/>
      <c r="M23" s="23"/>
      <c r="N23" s="7">
        <f t="shared" si="5"/>
        <v>0</v>
      </c>
      <c r="O23" s="23"/>
      <c r="P23" s="7">
        <f t="shared" si="6"/>
        <v>0</v>
      </c>
      <c r="Q23" s="23"/>
      <c r="R23" s="7">
        <f t="shared" si="7"/>
        <v>0</v>
      </c>
      <c r="S23" s="7">
        <f t="shared" si="14"/>
        <v>0</v>
      </c>
      <c r="T23" s="7">
        <f t="shared" si="8"/>
        <v>0</v>
      </c>
      <c r="U23" s="7">
        <f t="shared" si="8"/>
        <v>0</v>
      </c>
      <c r="V23" s="7">
        <f t="shared" si="8"/>
        <v>0</v>
      </c>
      <c r="W23" s="7">
        <f t="shared" si="8"/>
        <v>0</v>
      </c>
      <c r="X23" s="7">
        <f t="shared" si="9"/>
        <v>0</v>
      </c>
      <c r="Y23" s="23"/>
      <c r="Z23" s="7">
        <f t="shared" si="10"/>
        <v>0</v>
      </c>
      <c r="AA23" s="7">
        <f t="shared" si="11"/>
        <v>0</v>
      </c>
      <c r="AB23" s="24"/>
      <c r="AC23" s="24"/>
      <c r="AD23" s="24"/>
      <c r="AE23" s="7">
        <f t="shared" si="12"/>
        <v>0</v>
      </c>
      <c r="AF23" s="24"/>
      <c r="AG23" s="7">
        <f t="shared" si="13"/>
        <v>0</v>
      </c>
      <c r="AH23" s="6"/>
      <c r="AI23" s="24"/>
    </row>
    <row r="24" spans="1:35" x14ac:dyDescent="0.2">
      <c r="F24" s="8">
        <f>SUM(F4:F23)</f>
        <v>3500</v>
      </c>
      <c r="H24" s="8">
        <f>SUM(H4:H23)</f>
        <v>540</v>
      </c>
      <c r="K24" s="8">
        <f>SUM(K4:K23)</f>
        <v>4341.6000000000004</v>
      </c>
      <c r="L24" s="35"/>
      <c r="N24" s="8">
        <f>SUM(N4:N23)</f>
        <v>0</v>
      </c>
      <c r="P24" s="8">
        <f>SUM(P4:P23)</f>
        <v>350</v>
      </c>
      <c r="R24" s="8">
        <f t="shared" ref="R24:W24" si="15">SUM(R4:R23)</f>
        <v>0</v>
      </c>
      <c r="S24" s="8">
        <f t="shared" si="15"/>
        <v>152.66</v>
      </c>
      <c r="T24" s="8">
        <f t="shared" si="15"/>
        <v>35.719999999999992</v>
      </c>
      <c r="U24" s="8">
        <f t="shared" si="15"/>
        <v>342.24999999999994</v>
      </c>
      <c r="V24" s="8">
        <f t="shared" si="15"/>
        <v>81.240000000000009</v>
      </c>
      <c r="W24" s="8">
        <f t="shared" si="15"/>
        <v>3.71</v>
      </c>
      <c r="AE24" s="8">
        <f>SUM(AE4:AE23)</f>
        <v>826.2</v>
      </c>
      <c r="AF24" s="8">
        <f>SUM(AF4:AF23)</f>
        <v>1360</v>
      </c>
      <c r="AG24" s="9">
        <f>SUM(AG4:AG23)</f>
        <v>11533.380000000001</v>
      </c>
      <c r="AH24" s="6"/>
      <c r="AI24" s="7">
        <f>SUM(AI4:AI23)</f>
        <v>0</v>
      </c>
    </row>
    <row r="25" spans="1:35" ht="5.0999999999999996" customHeight="1" x14ac:dyDescent="0.2"/>
    <row r="26" spans="1:35" x14ac:dyDescent="0.2">
      <c r="A26" s="1"/>
      <c r="B26" s="10" t="s">
        <v>36</v>
      </c>
      <c r="C26" s="1"/>
      <c r="D26" s="1"/>
      <c r="E26" s="1"/>
      <c r="F26" s="56">
        <f>+F1</f>
        <v>10</v>
      </c>
      <c r="G26" s="57"/>
      <c r="H26" s="56">
        <f>+H1</f>
        <v>90</v>
      </c>
      <c r="I26" s="60">
        <f>+I1</f>
        <v>1.2</v>
      </c>
      <c r="J26" s="60">
        <f>+J1</f>
        <v>22</v>
      </c>
      <c r="K26" s="57"/>
      <c r="L26" s="57" t="s">
        <v>7</v>
      </c>
      <c r="M26" s="60">
        <f>+M1</f>
        <v>0.45</v>
      </c>
      <c r="N26" s="57"/>
      <c r="O26" s="25">
        <f>+O1</f>
        <v>25</v>
      </c>
      <c r="P26" s="57"/>
      <c r="Q26" s="4">
        <f>+Q1</f>
        <v>50</v>
      </c>
      <c r="R26" s="1"/>
      <c r="S26" s="5">
        <f>+S1</f>
        <v>6.2E-2</v>
      </c>
      <c r="T26" s="5">
        <f>+T1</f>
        <v>1.4500000000000001E-2</v>
      </c>
      <c r="U26" s="5">
        <f>+U1</f>
        <v>0.13900000000000001</v>
      </c>
      <c r="V26" s="5">
        <f>+V1</f>
        <v>3.3000000000000002E-2</v>
      </c>
      <c r="W26" s="5">
        <f>+W1</f>
        <v>1.5E-3</v>
      </c>
      <c r="X26" s="1"/>
      <c r="Y26" s="25">
        <v>45</v>
      </c>
      <c r="Z26" s="15"/>
      <c r="AA26" s="5">
        <f>+AA1</f>
        <v>7.0000000000000007E-2</v>
      </c>
      <c r="AB26" s="113"/>
      <c r="AC26" s="113"/>
      <c r="AD26" s="113">
        <v>10</v>
      </c>
      <c r="AE26" s="1"/>
      <c r="AF26" s="1"/>
      <c r="AG26" s="1"/>
      <c r="AH26" s="11"/>
      <c r="AI26" s="1" t="s">
        <v>7</v>
      </c>
    </row>
    <row r="27" spans="1:35" x14ac:dyDescent="0.2">
      <c r="A27" s="2"/>
      <c r="B27" s="2"/>
      <c r="C27" s="2" t="s">
        <v>11</v>
      </c>
      <c r="D27" s="2" t="s">
        <v>1</v>
      </c>
      <c r="E27" s="2" t="s">
        <v>30</v>
      </c>
      <c r="F27" s="2" t="s">
        <v>21</v>
      </c>
      <c r="G27" s="2" t="s">
        <v>11</v>
      </c>
      <c r="H27" s="2" t="s">
        <v>2</v>
      </c>
      <c r="I27" s="2" t="s">
        <v>7</v>
      </c>
      <c r="J27" s="2" t="s">
        <v>3</v>
      </c>
      <c r="K27" s="2" t="s">
        <v>17</v>
      </c>
      <c r="L27" s="2" t="s">
        <v>5</v>
      </c>
      <c r="M27" s="2" t="s">
        <v>5</v>
      </c>
      <c r="N27" s="2" t="s">
        <v>5</v>
      </c>
      <c r="O27" s="2" t="s">
        <v>9</v>
      </c>
      <c r="P27" s="2" t="s">
        <v>15</v>
      </c>
      <c r="Q27" s="2" t="s">
        <v>18</v>
      </c>
      <c r="R27" s="2" t="s">
        <v>20</v>
      </c>
      <c r="S27" s="2"/>
      <c r="T27" s="2"/>
      <c r="U27" s="2"/>
      <c r="V27" s="2" t="s">
        <v>24</v>
      </c>
      <c r="W27" s="2"/>
      <c r="X27" s="2" t="s">
        <v>17</v>
      </c>
      <c r="Y27" s="2" t="s">
        <v>11</v>
      </c>
      <c r="Z27" s="2" t="s">
        <v>7</v>
      </c>
      <c r="AA27" s="2" t="s">
        <v>28</v>
      </c>
      <c r="AB27" s="2" t="s">
        <v>46</v>
      </c>
      <c r="AC27" s="2" t="s">
        <v>46</v>
      </c>
      <c r="AD27" s="91" t="s">
        <v>46</v>
      </c>
      <c r="AE27" s="2" t="s">
        <v>17</v>
      </c>
      <c r="AF27" s="2" t="s">
        <v>33</v>
      </c>
      <c r="AG27" s="2" t="s">
        <v>17</v>
      </c>
      <c r="AH27" s="12"/>
      <c r="AI27" s="2" t="s">
        <v>43</v>
      </c>
    </row>
    <row r="28" spans="1:35" x14ac:dyDescent="0.2">
      <c r="A28" s="3" t="s">
        <v>0</v>
      </c>
      <c r="B28" s="3" t="s">
        <v>45</v>
      </c>
      <c r="C28" s="3" t="s">
        <v>12</v>
      </c>
      <c r="D28" s="3" t="s">
        <v>39</v>
      </c>
      <c r="E28" s="3" t="s">
        <v>31</v>
      </c>
      <c r="F28" s="3" t="s">
        <v>16</v>
      </c>
      <c r="G28" s="3" t="s">
        <v>14</v>
      </c>
      <c r="H28" s="3" t="s">
        <v>16</v>
      </c>
      <c r="I28" s="3" t="s">
        <v>6</v>
      </c>
      <c r="J28" s="3" t="s">
        <v>32</v>
      </c>
      <c r="K28" s="3" t="s">
        <v>4</v>
      </c>
      <c r="L28" s="3" t="s">
        <v>106</v>
      </c>
      <c r="M28" s="3" t="s">
        <v>6</v>
      </c>
      <c r="N28" s="3" t="s">
        <v>16</v>
      </c>
      <c r="O28" s="3" t="s">
        <v>10</v>
      </c>
      <c r="P28" s="3" t="s">
        <v>16</v>
      </c>
      <c r="Q28" s="3" t="s">
        <v>19</v>
      </c>
      <c r="R28" s="3" t="s">
        <v>16</v>
      </c>
      <c r="S28" s="3" t="s">
        <v>22</v>
      </c>
      <c r="T28" s="3" t="s">
        <v>23</v>
      </c>
      <c r="U28" s="3" t="s">
        <v>24</v>
      </c>
      <c r="V28" s="3" t="s">
        <v>25</v>
      </c>
      <c r="W28" s="3" t="s">
        <v>26</v>
      </c>
      <c r="X28" s="3" t="s">
        <v>27</v>
      </c>
      <c r="Y28" s="3" t="s">
        <v>29</v>
      </c>
      <c r="Z28" s="3" t="s">
        <v>8</v>
      </c>
      <c r="AA28" s="3" t="s">
        <v>29</v>
      </c>
      <c r="AB28" s="3" t="s">
        <v>6</v>
      </c>
      <c r="AC28" s="3" t="s">
        <v>13</v>
      </c>
      <c r="AD28" s="52" t="s">
        <v>149</v>
      </c>
      <c r="AE28" s="3" t="s">
        <v>8</v>
      </c>
      <c r="AF28" s="3" t="s">
        <v>34</v>
      </c>
      <c r="AG28" s="3" t="s">
        <v>16</v>
      </c>
      <c r="AH28" s="13"/>
      <c r="AI28" s="3" t="s">
        <v>44</v>
      </c>
    </row>
    <row r="29" spans="1:35" x14ac:dyDescent="0.2">
      <c r="A29" s="21"/>
      <c r="B29" s="22"/>
      <c r="C29" s="22"/>
      <c r="D29" s="22"/>
      <c r="E29" s="14">
        <f>+C29*D29</f>
        <v>0</v>
      </c>
      <c r="F29" s="7">
        <f>ROUND(E29*$F$26,2)</f>
        <v>0</v>
      </c>
      <c r="G29" s="23"/>
      <c r="H29" s="7">
        <f>ROUND(G29*$H$26,2)</f>
        <v>0</v>
      </c>
      <c r="I29" s="23"/>
      <c r="J29" s="24"/>
      <c r="K29" s="7">
        <f>ROUND((I29*$I$26)+(J29*$J$26),2)</f>
        <v>0</v>
      </c>
      <c r="L29" s="24"/>
      <c r="M29" s="23"/>
      <c r="N29" s="7">
        <f>ROUND(L29+(M29*$M$26),2)</f>
        <v>0</v>
      </c>
      <c r="O29" s="23"/>
      <c r="P29" s="7">
        <f>ROUND(O29*$O$26,2)</f>
        <v>0</v>
      </c>
      <c r="Q29" s="23"/>
      <c r="R29" s="7">
        <f>ROUND(Q29*$Q$26,2)</f>
        <v>0</v>
      </c>
      <c r="S29" s="7">
        <f>ROUND(($P$29+$R$29+($J$26*$J29))*S$26,2)</f>
        <v>0</v>
      </c>
      <c r="T29" s="7">
        <f>ROUND(($P29+$R29+($J$26*$J29))*T$26,2)</f>
        <v>0</v>
      </c>
      <c r="U29" s="7">
        <f>ROUND(($P29+$R29+($J$26*$J29))*U$26,2)</f>
        <v>0</v>
      </c>
      <c r="V29" s="7">
        <f>ROUND(($P29+$R29+($J$26*$J29))*V$26,2)</f>
        <v>0</v>
      </c>
      <c r="W29" s="7">
        <f>ROUND(($P29+$R29+($J$26*$J29))*W$26,2)</f>
        <v>0</v>
      </c>
      <c r="X29" s="7">
        <f>+P29+R29+SUM(S29:W29)</f>
        <v>0</v>
      </c>
      <c r="Y29" s="23"/>
      <c r="Z29" s="7">
        <f>ROUND(Y29*$Y$26,2)</f>
        <v>0</v>
      </c>
      <c r="AA29" s="7">
        <f>ROUND(Z29*$AA$26,2)</f>
        <v>0</v>
      </c>
      <c r="AB29" s="24"/>
      <c r="AC29" s="24"/>
      <c r="AD29" s="24"/>
      <c r="AE29" s="7">
        <f>SUM(Z29:AD29)</f>
        <v>0</v>
      </c>
      <c r="AF29" s="24"/>
      <c r="AG29" s="7">
        <f>+F29+H29+K29+N29+X29+AE29+AF29</f>
        <v>0</v>
      </c>
      <c r="AH29" s="6"/>
      <c r="AI29" s="24"/>
    </row>
    <row r="30" spans="1:35" x14ac:dyDescent="0.2">
      <c r="A30" s="21"/>
      <c r="B30" s="22"/>
      <c r="C30" s="22"/>
      <c r="D30" s="22"/>
      <c r="E30" s="14">
        <f t="shared" ref="E30:E43" si="16">+C30*D30</f>
        <v>0</v>
      </c>
      <c r="F30" s="7">
        <f t="shared" ref="F30:F43" si="17">ROUND(E30*$F$26,2)</f>
        <v>0</v>
      </c>
      <c r="G30" s="23"/>
      <c r="H30" s="7">
        <f t="shared" ref="H30:H43" si="18">ROUND(G30*$H$26,2)</f>
        <v>0</v>
      </c>
      <c r="I30" s="23"/>
      <c r="J30" s="24"/>
      <c r="K30" s="7">
        <f t="shared" ref="K30:K43" si="19">ROUND((I30*$I$26)+(J30*$J$26),2)</f>
        <v>0</v>
      </c>
      <c r="L30" s="24"/>
      <c r="M30" s="23"/>
      <c r="N30" s="7">
        <f t="shared" ref="N30:N43" si="20">ROUND(L30+(M30*$M$26),2)</f>
        <v>0</v>
      </c>
      <c r="O30" s="23"/>
      <c r="P30" s="7">
        <f t="shared" ref="P30:P43" si="21">ROUND(O30*$O$26,2)</f>
        <v>0</v>
      </c>
      <c r="Q30" s="23"/>
      <c r="R30" s="7">
        <f t="shared" ref="R30:R43" si="22">ROUND(Q30*$Q$26,2)</f>
        <v>0</v>
      </c>
      <c r="S30" s="7">
        <f t="shared" ref="S30:S43" si="23">ROUND(($P30+$R30+($J$26*$J30))*$S$26,2)</f>
        <v>0</v>
      </c>
      <c r="T30" s="7">
        <f t="shared" ref="T30:W43" si="24">ROUND(($P30+$R30+($J$26*$J30))*T$26,2)</f>
        <v>0</v>
      </c>
      <c r="U30" s="7">
        <f t="shared" si="24"/>
        <v>0</v>
      </c>
      <c r="V30" s="7">
        <f t="shared" si="24"/>
        <v>0</v>
      </c>
      <c r="W30" s="7">
        <f t="shared" si="24"/>
        <v>0</v>
      </c>
      <c r="X30" s="7">
        <f t="shared" ref="X30:X43" si="25">+P30+R30+SUM(S30:W30)</f>
        <v>0</v>
      </c>
      <c r="Y30" s="23"/>
      <c r="Z30" s="7">
        <f t="shared" ref="Z30:Z43" si="26">ROUND(Y30*$Y$26,2)</f>
        <v>0</v>
      </c>
      <c r="AA30" s="7">
        <f t="shared" ref="AA30:AA43" si="27">ROUND(Z30*$AA$26,2)</f>
        <v>0</v>
      </c>
      <c r="AB30" s="24"/>
      <c r="AC30" s="24"/>
      <c r="AD30" s="24"/>
      <c r="AE30" s="7">
        <f t="shared" ref="AE30:AE43" si="28">SUM(Z30:AD30)</f>
        <v>0</v>
      </c>
      <c r="AF30" s="24"/>
      <c r="AG30" s="7">
        <f t="shared" ref="AG30:AG43" si="29">+F30+H30+K30+N30+X30+AE30+AF30</f>
        <v>0</v>
      </c>
      <c r="AH30" s="6"/>
      <c r="AI30" s="24"/>
    </row>
    <row r="31" spans="1:35" x14ac:dyDescent="0.2">
      <c r="A31" s="21"/>
      <c r="B31" s="22"/>
      <c r="C31" s="22"/>
      <c r="D31" s="22"/>
      <c r="E31" s="14">
        <f t="shared" si="16"/>
        <v>0</v>
      </c>
      <c r="F31" s="7">
        <f t="shared" si="17"/>
        <v>0</v>
      </c>
      <c r="G31" s="23"/>
      <c r="H31" s="7">
        <f t="shared" si="18"/>
        <v>0</v>
      </c>
      <c r="I31" s="23"/>
      <c r="J31" s="24"/>
      <c r="K31" s="7">
        <f t="shared" si="19"/>
        <v>0</v>
      </c>
      <c r="L31" s="24"/>
      <c r="M31" s="23"/>
      <c r="N31" s="7">
        <f t="shared" si="20"/>
        <v>0</v>
      </c>
      <c r="O31" s="23"/>
      <c r="P31" s="7">
        <f t="shared" si="21"/>
        <v>0</v>
      </c>
      <c r="Q31" s="23"/>
      <c r="R31" s="7">
        <f t="shared" si="22"/>
        <v>0</v>
      </c>
      <c r="S31" s="7">
        <f t="shared" si="23"/>
        <v>0</v>
      </c>
      <c r="T31" s="7">
        <f t="shared" si="24"/>
        <v>0</v>
      </c>
      <c r="U31" s="7">
        <f t="shared" si="24"/>
        <v>0</v>
      </c>
      <c r="V31" s="7">
        <f t="shared" si="24"/>
        <v>0</v>
      </c>
      <c r="W31" s="7">
        <f t="shared" si="24"/>
        <v>0</v>
      </c>
      <c r="X31" s="7">
        <f t="shared" si="25"/>
        <v>0</v>
      </c>
      <c r="Y31" s="23"/>
      <c r="Z31" s="7">
        <f t="shared" si="26"/>
        <v>0</v>
      </c>
      <c r="AA31" s="7">
        <f t="shared" si="27"/>
        <v>0</v>
      </c>
      <c r="AB31" s="24"/>
      <c r="AC31" s="24"/>
      <c r="AD31" s="24"/>
      <c r="AE31" s="7">
        <f t="shared" si="28"/>
        <v>0</v>
      </c>
      <c r="AF31" s="24"/>
      <c r="AG31" s="7">
        <f t="shared" si="29"/>
        <v>0</v>
      </c>
      <c r="AH31" s="6"/>
      <c r="AI31" s="24"/>
    </row>
    <row r="32" spans="1:35" x14ac:dyDescent="0.2">
      <c r="A32" s="21"/>
      <c r="B32" s="22"/>
      <c r="C32" s="22"/>
      <c r="D32" s="22"/>
      <c r="E32" s="14">
        <f t="shared" si="16"/>
        <v>0</v>
      </c>
      <c r="F32" s="7">
        <f t="shared" si="17"/>
        <v>0</v>
      </c>
      <c r="G32" s="23"/>
      <c r="H32" s="7">
        <f t="shared" si="18"/>
        <v>0</v>
      </c>
      <c r="I32" s="23"/>
      <c r="J32" s="24"/>
      <c r="K32" s="7">
        <f t="shared" si="19"/>
        <v>0</v>
      </c>
      <c r="L32" s="24"/>
      <c r="M32" s="23"/>
      <c r="N32" s="7">
        <f t="shared" si="20"/>
        <v>0</v>
      </c>
      <c r="O32" s="23"/>
      <c r="P32" s="7">
        <f t="shared" si="21"/>
        <v>0</v>
      </c>
      <c r="Q32" s="23"/>
      <c r="R32" s="7">
        <f t="shared" si="22"/>
        <v>0</v>
      </c>
      <c r="S32" s="7">
        <f>ROUND(($P32+$R32+($J$26*$J32))*$S$26,2)</f>
        <v>0</v>
      </c>
      <c r="T32" s="7">
        <f t="shared" si="24"/>
        <v>0</v>
      </c>
      <c r="U32" s="7">
        <f t="shared" si="24"/>
        <v>0</v>
      </c>
      <c r="V32" s="7">
        <f t="shared" si="24"/>
        <v>0</v>
      </c>
      <c r="W32" s="7">
        <f t="shared" si="24"/>
        <v>0</v>
      </c>
      <c r="X32" s="7">
        <f t="shared" si="25"/>
        <v>0</v>
      </c>
      <c r="Y32" s="23"/>
      <c r="Z32" s="7">
        <f t="shared" si="26"/>
        <v>0</v>
      </c>
      <c r="AA32" s="7">
        <f t="shared" si="27"/>
        <v>0</v>
      </c>
      <c r="AB32" s="24"/>
      <c r="AC32" s="24"/>
      <c r="AD32" s="24"/>
      <c r="AE32" s="7">
        <f t="shared" si="28"/>
        <v>0</v>
      </c>
      <c r="AF32" s="24"/>
      <c r="AG32" s="7">
        <f t="shared" si="29"/>
        <v>0</v>
      </c>
      <c r="AH32" s="6"/>
      <c r="AI32" s="24"/>
    </row>
    <row r="33" spans="1:35" x14ac:dyDescent="0.2">
      <c r="A33" s="21"/>
      <c r="B33" s="22"/>
      <c r="C33" s="22"/>
      <c r="D33" s="22"/>
      <c r="E33" s="14">
        <f t="shared" si="16"/>
        <v>0</v>
      </c>
      <c r="F33" s="7">
        <f t="shared" si="17"/>
        <v>0</v>
      </c>
      <c r="G33" s="23"/>
      <c r="H33" s="7">
        <f t="shared" si="18"/>
        <v>0</v>
      </c>
      <c r="I33" s="23"/>
      <c r="J33" s="24"/>
      <c r="K33" s="7">
        <f t="shared" si="19"/>
        <v>0</v>
      </c>
      <c r="L33" s="24"/>
      <c r="M33" s="23"/>
      <c r="N33" s="7">
        <f t="shared" si="20"/>
        <v>0</v>
      </c>
      <c r="O33" s="23"/>
      <c r="P33" s="7">
        <f t="shared" si="21"/>
        <v>0</v>
      </c>
      <c r="Q33" s="23"/>
      <c r="R33" s="7">
        <f t="shared" si="22"/>
        <v>0</v>
      </c>
      <c r="S33" s="7">
        <f>ROUND(($P33+$R33+($J$26*$J33))*$S$26,2)</f>
        <v>0</v>
      </c>
      <c r="T33" s="7">
        <f t="shared" si="24"/>
        <v>0</v>
      </c>
      <c r="U33" s="7">
        <f t="shared" si="24"/>
        <v>0</v>
      </c>
      <c r="V33" s="7">
        <f t="shared" si="24"/>
        <v>0</v>
      </c>
      <c r="W33" s="7">
        <f>ROUND(($P33+$R33+($J$26*$J33))*W$26,2)</f>
        <v>0</v>
      </c>
      <c r="X33" s="7">
        <f t="shared" si="25"/>
        <v>0</v>
      </c>
      <c r="Y33" s="23"/>
      <c r="Z33" s="7">
        <f t="shared" si="26"/>
        <v>0</v>
      </c>
      <c r="AA33" s="7">
        <f t="shared" si="27"/>
        <v>0</v>
      </c>
      <c r="AB33" s="24"/>
      <c r="AC33" s="24"/>
      <c r="AD33" s="24"/>
      <c r="AE33" s="7">
        <f t="shared" si="28"/>
        <v>0</v>
      </c>
      <c r="AF33" s="24"/>
      <c r="AG33" s="7">
        <f t="shared" si="29"/>
        <v>0</v>
      </c>
      <c r="AH33" s="6"/>
      <c r="AI33" s="24"/>
    </row>
    <row r="34" spans="1:35" x14ac:dyDescent="0.2">
      <c r="A34" s="21"/>
      <c r="B34" s="22"/>
      <c r="C34" s="22"/>
      <c r="D34" s="22"/>
      <c r="E34" s="14">
        <f t="shared" si="16"/>
        <v>0</v>
      </c>
      <c r="F34" s="7">
        <f t="shared" si="17"/>
        <v>0</v>
      </c>
      <c r="G34" s="23"/>
      <c r="H34" s="7">
        <f t="shared" si="18"/>
        <v>0</v>
      </c>
      <c r="I34" s="23"/>
      <c r="J34" s="24"/>
      <c r="K34" s="7">
        <f t="shared" si="19"/>
        <v>0</v>
      </c>
      <c r="L34" s="24"/>
      <c r="M34" s="23"/>
      <c r="N34" s="7">
        <f t="shared" si="20"/>
        <v>0</v>
      </c>
      <c r="O34" s="23"/>
      <c r="P34" s="7">
        <f t="shared" si="21"/>
        <v>0</v>
      </c>
      <c r="Q34" s="23"/>
      <c r="R34" s="7">
        <f t="shared" si="22"/>
        <v>0</v>
      </c>
      <c r="S34" s="7">
        <f>ROUND(($P34+$R34+($J$26*$J34))*$S$26,2)</f>
        <v>0</v>
      </c>
      <c r="T34" s="7">
        <f t="shared" si="24"/>
        <v>0</v>
      </c>
      <c r="U34" s="7">
        <f t="shared" si="24"/>
        <v>0</v>
      </c>
      <c r="V34" s="7">
        <f t="shared" si="24"/>
        <v>0</v>
      </c>
      <c r="W34" s="7">
        <f t="shared" si="24"/>
        <v>0</v>
      </c>
      <c r="X34" s="7">
        <f t="shared" si="25"/>
        <v>0</v>
      </c>
      <c r="Y34" s="23"/>
      <c r="Z34" s="7">
        <f t="shared" si="26"/>
        <v>0</v>
      </c>
      <c r="AA34" s="7">
        <f t="shared" si="27"/>
        <v>0</v>
      </c>
      <c r="AB34" s="24"/>
      <c r="AC34" s="24"/>
      <c r="AD34" s="24"/>
      <c r="AE34" s="7">
        <f t="shared" si="28"/>
        <v>0</v>
      </c>
      <c r="AF34" s="24"/>
      <c r="AG34" s="7">
        <f t="shared" si="29"/>
        <v>0</v>
      </c>
      <c r="AH34" s="6"/>
      <c r="AI34" s="24"/>
    </row>
    <row r="35" spans="1:35" x14ac:dyDescent="0.2">
      <c r="A35" s="21"/>
      <c r="B35" s="22"/>
      <c r="C35" s="22"/>
      <c r="D35" s="22"/>
      <c r="E35" s="14">
        <f t="shared" si="16"/>
        <v>0</v>
      </c>
      <c r="F35" s="7">
        <f t="shared" si="17"/>
        <v>0</v>
      </c>
      <c r="G35" s="23"/>
      <c r="H35" s="7">
        <f t="shared" si="18"/>
        <v>0</v>
      </c>
      <c r="I35" s="23"/>
      <c r="J35" s="24"/>
      <c r="K35" s="7">
        <f t="shared" si="19"/>
        <v>0</v>
      </c>
      <c r="L35" s="24"/>
      <c r="M35" s="23"/>
      <c r="N35" s="7">
        <f t="shared" si="20"/>
        <v>0</v>
      </c>
      <c r="O35" s="23"/>
      <c r="P35" s="7">
        <f t="shared" si="21"/>
        <v>0</v>
      </c>
      <c r="Q35" s="23"/>
      <c r="R35" s="7">
        <f t="shared" si="22"/>
        <v>0</v>
      </c>
      <c r="S35" s="7">
        <f t="shared" si="23"/>
        <v>0</v>
      </c>
      <c r="T35" s="7">
        <f t="shared" si="24"/>
        <v>0</v>
      </c>
      <c r="U35" s="7">
        <f t="shared" si="24"/>
        <v>0</v>
      </c>
      <c r="V35" s="7">
        <f t="shared" si="24"/>
        <v>0</v>
      </c>
      <c r="W35" s="7">
        <f t="shared" si="24"/>
        <v>0</v>
      </c>
      <c r="X35" s="7">
        <f t="shared" si="25"/>
        <v>0</v>
      </c>
      <c r="Y35" s="23"/>
      <c r="Z35" s="7">
        <f t="shared" si="26"/>
        <v>0</v>
      </c>
      <c r="AA35" s="7">
        <f t="shared" si="27"/>
        <v>0</v>
      </c>
      <c r="AB35" s="24"/>
      <c r="AC35" s="24"/>
      <c r="AD35" s="24"/>
      <c r="AE35" s="7">
        <f t="shared" si="28"/>
        <v>0</v>
      </c>
      <c r="AF35" s="24"/>
      <c r="AG35" s="7">
        <f t="shared" si="29"/>
        <v>0</v>
      </c>
      <c r="AH35" s="6"/>
      <c r="AI35" s="24"/>
    </row>
    <row r="36" spans="1:35" x14ac:dyDescent="0.2">
      <c r="A36" s="21"/>
      <c r="B36" s="22"/>
      <c r="C36" s="22"/>
      <c r="D36" s="22"/>
      <c r="E36" s="14">
        <f t="shared" si="16"/>
        <v>0</v>
      </c>
      <c r="F36" s="7">
        <f t="shared" si="17"/>
        <v>0</v>
      </c>
      <c r="G36" s="23"/>
      <c r="H36" s="7">
        <f t="shared" si="18"/>
        <v>0</v>
      </c>
      <c r="I36" s="23"/>
      <c r="J36" s="24"/>
      <c r="K36" s="7">
        <f t="shared" si="19"/>
        <v>0</v>
      </c>
      <c r="L36" s="24"/>
      <c r="M36" s="23"/>
      <c r="N36" s="7">
        <f t="shared" si="20"/>
        <v>0</v>
      </c>
      <c r="O36" s="23"/>
      <c r="P36" s="7">
        <f t="shared" si="21"/>
        <v>0</v>
      </c>
      <c r="Q36" s="23"/>
      <c r="R36" s="7">
        <f t="shared" si="22"/>
        <v>0</v>
      </c>
      <c r="S36" s="7">
        <f>ROUND(($P36+$R36+($J$26*$J36))*$S$26,2)</f>
        <v>0</v>
      </c>
      <c r="T36" s="7">
        <f t="shared" si="24"/>
        <v>0</v>
      </c>
      <c r="U36" s="7">
        <f t="shared" si="24"/>
        <v>0</v>
      </c>
      <c r="V36" s="7">
        <f>ROUND(($P36+$R36+($J$26*$J36))*V$26,2)</f>
        <v>0</v>
      </c>
      <c r="W36" s="7">
        <f t="shared" si="24"/>
        <v>0</v>
      </c>
      <c r="X36" s="7">
        <f t="shared" si="25"/>
        <v>0</v>
      </c>
      <c r="Y36" s="23"/>
      <c r="Z36" s="7">
        <f t="shared" si="26"/>
        <v>0</v>
      </c>
      <c r="AA36" s="7">
        <f t="shared" si="27"/>
        <v>0</v>
      </c>
      <c r="AB36" s="24"/>
      <c r="AC36" s="24"/>
      <c r="AD36" s="24"/>
      <c r="AE36" s="7">
        <f t="shared" si="28"/>
        <v>0</v>
      </c>
      <c r="AF36" s="24"/>
      <c r="AG36" s="7">
        <f t="shared" si="29"/>
        <v>0</v>
      </c>
      <c r="AH36" s="6"/>
      <c r="AI36" s="24"/>
    </row>
    <row r="37" spans="1:35" x14ac:dyDescent="0.2">
      <c r="A37" s="21"/>
      <c r="B37" s="22"/>
      <c r="C37" s="22"/>
      <c r="D37" s="22"/>
      <c r="E37" s="14">
        <f t="shared" si="16"/>
        <v>0</v>
      </c>
      <c r="F37" s="7">
        <f t="shared" si="17"/>
        <v>0</v>
      </c>
      <c r="G37" s="23"/>
      <c r="H37" s="7">
        <f t="shared" si="18"/>
        <v>0</v>
      </c>
      <c r="I37" s="23"/>
      <c r="J37" s="24"/>
      <c r="K37" s="7">
        <f t="shared" si="19"/>
        <v>0</v>
      </c>
      <c r="L37" s="24"/>
      <c r="M37" s="23"/>
      <c r="N37" s="7">
        <f t="shared" si="20"/>
        <v>0</v>
      </c>
      <c r="O37" s="23"/>
      <c r="P37" s="7">
        <f t="shared" si="21"/>
        <v>0</v>
      </c>
      <c r="Q37" s="23"/>
      <c r="R37" s="7">
        <f t="shared" si="22"/>
        <v>0</v>
      </c>
      <c r="S37" s="7">
        <f t="shared" si="23"/>
        <v>0</v>
      </c>
      <c r="T37" s="7">
        <f t="shared" si="24"/>
        <v>0</v>
      </c>
      <c r="U37" s="7">
        <f t="shared" si="24"/>
        <v>0</v>
      </c>
      <c r="V37" s="7">
        <f t="shared" si="24"/>
        <v>0</v>
      </c>
      <c r="W37" s="7">
        <f t="shared" si="24"/>
        <v>0</v>
      </c>
      <c r="X37" s="7">
        <f t="shared" si="25"/>
        <v>0</v>
      </c>
      <c r="Y37" s="23"/>
      <c r="Z37" s="7">
        <f t="shared" si="26"/>
        <v>0</v>
      </c>
      <c r="AA37" s="7">
        <f t="shared" si="27"/>
        <v>0</v>
      </c>
      <c r="AB37" s="24"/>
      <c r="AC37" s="24"/>
      <c r="AD37" s="24"/>
      <c r="AE37" s="7">
        <f t="shared" si="28"/>
        <v>0</v>
      </c>
      <c r="AF37" s="24"/>
      <c r="AG37" s="7">
        <f t="shared" si="29"/>
        <v>0</v>
      </c>
      <c r="AH37" s="6"/>
      <c r="AI37" s="24"/>
    </row>
    <row r="38" spans="1:35" x14ac:dyDescent="0.2">
      <c r="A38" s="21"/>
      <c r="B38" s="22"/>
      <c r="C38" s="22"/>
      <c r="D38" s="22"/>
      <c r="E38" s="14">
        <f t="shared" si="16"/>
        <v>0</v>
      </c>
      <c r="F38" s="7">
        <f t="shared" si="17"/>
        <v>0</v>
      </c>
      <c r="G38" s="23"/>
      <c r="H38" s="7">
        <f t="shared" si="18"/>
        <v>0</v>
      </c>
      <c r="I38" s="23"/>
      <c r="J38" s="24"/>
      <c r="K38" s="7">
        <f t="shared" si="19"/>
        <v>0</v>
      </c>
      <c r="L38" s="24"/>
      <c r="M38" s="23"/>
      <c r="N38" s="7">
        <f t="shared" si="20"/>
        <v>0</v>
      </c>
      <c r="O38" s="23"/>
      <c r="P38" s="7">
        <f t="shared" si="21"/>
        <v>0</v>
      </c>
      <c r="Q38" s="23"/>
      <c r="R38" s="7">
        <f t="shared" si="22"/>
        <v>0</v>
      </c>
      <c r="S38" s="7">
        <f>ROUND(($P38+$R38+($J$26*$J38))*$S$26,2)</f>
        <v>0</v>
      </c>
      <c r="T38" s="7">
        <f t="shared" si="24"/>
        <v>0</v>
      </c>
      <c r="U38" s="7">
        <f t="shared" si="24"/>
        <v>0</v>
      </c>
      <c r="V38" s="7">
        <f t="shared" si="24"/>
        <v>0</v>
      </c>
      <c r="W38" s="7">
        <f>ROUND(($P38+$R38+($J$26*$J38))*W$26,2)</f>
        <v>0</v>
      </c>
      <c r="X38" s="7">
        <f>+P38+R38+SUM(S38:W38)</f>
        <v>0</v>
      </c>
      <c r="Y38" s="23"/>
      <c r="Z38" s="7">
        <f t="shared" si="26"/>
        <v>0</v>
      </c>
      <c r="AA38" s="7">
        <f t="shared" si="27"/>
        <v>0</v>
      </c>
      <c r="AB38" s="24"/>
      <c r="AC38" s="24"/>
      <c r="AD38" s="24"/>
      <c r="AE38" s="7">
        <f t="shared" si="28"/>
        <v>0</v>
      </c>
      <c r="AF38" s="24"/>
      <c r="AG38" s="7">
        <f>+F38+H38+K38+N38+X38+AE38+AF38</f>
        <v>0</v>
      </c>
      <c r="AH38" s="6"/>
      <c r="AI38" s="24"/>
    </row>
    <row r="39" spans="1:35" x14ac:dyDescent="0.2">
      <c r="A39" s="22"/>
      <c r="B39" s="22"/>
      <c r="C39" s="22"/>
      <c r="D39" s="22"/>
      <c r="E39" s="14">
        <f t="shared" si="16"/>
        <v>0</v>
      </c>
      <c r="F39" s="7">
        <f t="shared" si="17"/>
        <v>0</v>
      </c>
      <c r="G39" s="23"/>
      <c r="H39" s="7">
        <f t="shared" si="18"/>
        <v>0</v>
      </c>
      <c r="I39" s="23"/>
      <c r="J39" s="24"/>
      <c r="K39" s="7">
        <f t="shared" si="19"/>
        <v>0</v>
      </c>
      <c r="L39" s="24"/>
      <c r="M39" s="23"/>
      <c r="N39" s="7">
        <f t="shared" si="20"/>
        <v>0</v>
      </c>
      <c r="O39" s="23"/>
      <c r="P39" s="7">
        <f t="shared" si="21"/>
        <v>0</v>
      </c>
      <c r="Q39" s="23"/>
      <c r="R39" s="7">
        <f t="shared" si="22"/>
        <v>0</v>
      </c>
      <c r="S39" s="7">
        <f t="shared" si="23"/>
        <v>0</v>
      </c>
      <c r="T39" s="7">
        <f t="shared" si="24"/>
        <v>0</v>
      </c>
      <c r="U39" s="7">
        <f>ROUND(($P39+$R39+($J$26*$J39))*U$26,2)</f>
        <v>0</v>
      </c>
      <c r="V39" s="7">
        <f t="shared" si="24"/>
        <v>0</v>
      </c>
      <c r="W39" s="7">
        <f t="shared" si="24"/>
        <v>0</v>
      </c>
      <c r="X39" s="7">
        <f t="shared" si="25"/>
        <v>0</v>
      </c>
      <c r="Y39" s="23"/>
      <c r="Z39" s="7">
        <f t="shared" si="26"/>
        <v>0</v>
      </c>
      <c r="AA39" s="7">
        <f t="shared" si="27"/>
        <v>0</v>
      </c>
      <c r="AB39" s="24"/>
      <c r="AC39" s="24"/>
      <c r="AD39" s="24"/>
      <c r="AE39" s="7">
        <f t="shared" si="28"/>
        <v>0</v>
      </c>
      <c r="AF39" s="24"/>
      <c r="AG39" s="7">
        <f t="shared" si="29"/>
        <v>0</v>
      </c>
      <c r="AH39" s="6"/>
      <c r="AI39" s="24"/>
    </row>
    <row r="40" spans="1:35" x14ac:dyDescent="0.2">
      <c r="A40" s="22"/>
      <c r="B40" s="22"/>
      <c r="C40" s="22"/>
      <c r="D40" s="22"/>
      <c r="E40" s="14">
        <f t="shared" si="16"/>
        <v>0</v>
      </c>
      <c r="F40" s="7">
        <f t="shared" si="17"/>
        <v>0</v>
      </c>
      <c r="G40" s="23"/>
      <c r="H40" s="7">
        <f t="shared" si="18"/>
        <v>0</v>
      </c>
      <c r="I40" s="23"/>
      <c r="J40" s="24"/>
      <c r="K40" s="7">
        <f t="shared" si="19"/>
        <v>0</v>
      </c>
      <c r="L40" s="24"/>
      <c r="M40" s="23"/>
      <c r="N40" s="7">
        <f t="shared" si="20"/>
        <v>0</v>
      </c>
      <c r="O40" s="23"/>
      <c r="P40" s="7">
        <f t="shared" si="21"/>
        <v>0</v>
      </c>
      <c r="Q40" s="23"/>
      <c r="R40" s="7">
        <f t="shared" si="22"/>
        <v>0</v>
      </c>
      <c r="S40" s="7">
        <f t="shared" si="23"/>
        <v>0</v>
      </c>
      <c r="T40" s="7">
        <f t="shared" si="24"/>
        <v>0</v>
      </c>
      <c r="U40" s="7">
        <f t="shared" si="24"/>
        <v>0</v>
      </c>
      <c r="V40" s="7">
        <f t="shared" si="24"/>
        <v>0</v>
      </c>
      <c r="W40" s="7">
        <f t="shared" si="24"/>
        <v>0</v>
      </c>
      <c r="X40" s="7">
        <f t="shared" si="25"/>
        <v>0</v>
      </c>
      <c r="Y40" s="23"/>
      <c r="Z40" s="7">
        <f t="shared" si="26"/>
        <v>0</v>
      </c>
      <c r="AA40" s="7">
        <f t="shared" si="27"/>
        <v>0</v>
      </c>
      <c r="AB40" s="24"/>
      <c r="AC40" s="24"/>
      <c r="AD40" s="24"/>
      <c r="AE40" s="7">
        <f t="shared" si="28"/>
        <v>0</v>
      </c>
      <c r="AF40" s="24"/>
      <c r="AG40" s="7">
        <f t="shared" si="29"/>
        <v>0</v>
      </c>
      <c r="AH40" s="6"/>
      <c r="AI40" s="24"/>
    </row>
    <row r="41" spans="1:35" x14ac:dyDescent="0.2">
      <c r="A41" s="22"/>
      <c r="B41" s="22"/>
      <c r="C41" s="22"/>
      <c r="D41" s="22"/>
      <c r="E41" s="14">
        <f t="shared" si="16"/>
        <v>0</v>
      </c>
      <c r="F41" s="7">
        <f t="shared" si="17"/>
        <v>0</v>
      </c>
      <c r="G41" s="23"/>
      <c r="H41" s="7">
        <f t="shared" si="18"/>
        <v>0</v>
      </c>
      <c r="I41" s="23"/>
      <c r="J41" s="24"/>
      <c r="K41" s="7">
        <f t="shared" si="19"/>
        <v>0</v>
      </c>
      <c r="L41" s="24"/>
      <c r="M41" s="23"/>
      <c r="N41" s="7">
        <f t="shared" si="20"/>
        <v>0</v>
      </c>
      <c r="O41" s="23"/>
      <c r="P41" s="7">
        <f t="shared" si="21"/>
        <v>0</v>
      </c>
      <c r="Q41" s="23"/>
      <c r="R41" s="7">
        <f t="shared" si="22"/>
        <v>0</v>
      </c>
      <c r="S41" s="7">
        <f>ROUND(($P41+$R41+($J$26*$J41))*$S$26,2)</f>
        <v>0</v>
      </c>
      <c r="T41" s="7">
        <f t="shared" si="24"/>
        <v>0</v>
      </c>
      <c r="U41" s="7">
        <f t="shared" si="24"/>
        <v>0</v>
      </c>
      <c r="V41" s="7">
        <f>ROUND(($P41+$R41+($J$26*$J41))*V$26,2)</f>
        <v>0</v>
      </c>
      <c r="W41" s="7">
        <f t="shared" si="24"/>
        <v>0</v>
      </c>
      <c r="X41" s="7">
        <f t="shared" si="25"/>
        <v>0</v>
      </c>
      <c r="Y41" s="23"/>
      <c r="Z41" s="7">
        <f t="shared" si="26"/>
        <v>0</v>
      </c>
      <c r="AA41" s="7">
        <f t="shared" si="27"/>
        <v>0</v>
      </c>
      <c r="AB41" s="24"/>
      <c r="AC41" s="24"/>
      <c r="AD41" s="24"/>
      <c r="AE41" s="7">
        <f t="shared" si="28"/>
        <v>0</v>
      </c>
      <c r="AF41" s="24"/>
      <c r="AG41" s="7">
        <f t="shared" si="29"/>
        <v>0</v>
      </c>
      <c r="AH41" s="6"/>
      <c r="AI41" s="24"/>
    </row>
    <row r="42" spans="1:35" x14ac:dyDescent="0.2">
      <c r="A42" s="22"/>
      <c r="B42" s="22"/>
      <c r="C42" s="22"/>
      <c r="D42" s="22"/>
      <c r="E42" s="14">
        <f t="shared" si="16"/>
        <v>0</v>
      </c>
      <c r="F42" s="7">
        <f t="shared" si="17"/>
        <v>0</v>
      </c>
      <c r="G42" s="23"/>
      <c r="H42" s="7">
        <f t="shared" si="18"/>
        <v>0</v>
      </c>
      <c r="I42" s="23"/>
      <c r="J42" s="24"/>
      <c r="K42" s="7">
        <f t="shared" si="19"/>
        <v>0</v>
      </c>
      <c r="L42" s="24"/>
      <c r="M42" s="23"/>
      <c r="N42" s="7">
        <f t="shared" si="20"/>
        <v>0</v>
      </c>
      <c r="O42" s="23"/>
      <c r="P42" s="7">
        <f t="shared" si="21"/>
        <v>0</v>
      </c>
      <c r="Q42" s="23"/>
      <c r="R42" s="7">
        <f t="shared" si="22"/>
        <v>0</v>
      </c>
      <c r="S42" s="7">
        <f t="shared" si="23"/>
        <v>0</v>
      </c>
      <c r="T42" s="7">
        <f t="shared" si="24"/>
        <v>0</v>
      </c>
      <c r="U42" s="7">
        <f t="shared" si="24"/>
        <v>0</v>
      </c>
      <c r="V42" s="7">
        <f t="shared" si="24"/>
        <v>0</v>
      </c>
      <c r="W42" s="7">
        <f t="shared" si="24"/>
        <v>0</v>
      </c>
      <c r="X42" s="7">
        <f t="shared" si="25"/>
        <v>0</v>
      </c>
      <c r="Y42" s="23"/>
      <c r="Z42" s="7">
        <f t="shared" si="26"/>
        <v>0</v>
      </c>
      <c r="AA42" s="7">
        <f t="shared" si="27"/>
        <v>0</v>
      </c>
      <c r="AB42" s="24"/>
      <c r="AC42" s="24"/>
      <c r="AD42" s="24"/>
      <c r="AE42" s="7">
        <f t="shared" si="28"/>
        <v>0</v>
      </c>
      <c r="AF42" s="24"/>
      <c r="AG42" s="7">
        <f t="shared" si="29"/>
        <v>0</v>
      </c>
      <c r="AH42" s="6"/>
      <c r="AI42" s="24"/>
    </row>
    <row r="43" spans="1:35" x14ac:dyDescent="0.2">
      <c r="A43" s="22"/>
      <c r="B43" s="22"/>
      <c r="C43" s="22"/>
      <c r="D43" s="22"/>
      <c r="E43" s="14">
        <f t="shared" si="16"/>
        <v>0</v>
      </c>
      <c r="F43" s="7">
        <f t="shared" si="17"/>
        <v>0</v>
      </c>
      <c r="G43" s="23"/>
      <c r="H43" s="7">
        <f t="shared" si="18"/>
        <v>0</v>
      </c>
      <c r="I43" s="23"/>
      <c r="J43" s="24"/>
      <c r="K43" s="7">
        <f t="shared" si="19"/>
        <v>0</v>
      </c>
      <c r="L43" s="24"/>
      <c r="M43" s="23"/>
      <c r="N43" s="7">
        <f t="shared" si="20"/>
        <v>0</v>
      </c>
      <c r="O43" s="23"/>
      <c r="P43" s="7">
        <f t="shared" si="21"/>
        <v>0</v>
      </c>
      <c r="Q43" s="23"/>
      <c r="R43" s="7">
        <f t="shared" si="22"/>
        <v>0</v>
      </c>
      <c r="S43" s="7">
        <f t="shared" si="23"/>
        <v>0</v>
      </c>
      <c r="T43" s="7">
        <f>ROUND(($P43+$R43+($J$26*$J43))*T$26,2)</f>
        <v>0</v>
      </c>
      <c r="U43" s="7">
        <f t="shared" si="24"/>
        <v>0</v>
      </c>
      <c r="V43" s="7">
        <f t="shared" si="24"/>
        <v>0</v>
      </c>
      <c r="W43" s="7">
        <f t="shared" si="24"/>
        <v>0</v>
      </c>
      <c r="X43" s="7">
        <f t="shared" si="25"/>
        <v>0</v>
      </c>
      <c r="Y43" s="23"/>
      <c r="Z43" s="7">
        <f t="shared" si="26"/>
        <v>0</v>
      </c>
      <c r="AA43" s="7">
        <f t="shared" si="27"/>
        <v>0</v>
      </c>
      <c r="AB43" s="24"/>
      <c r="AC43" s="24"/>
      <c r="AD43" s="24"/>
      <c r="AE43" s="7">
        <f t="shared" si="28"/>
        <v>0</v>
      </c>
      <c r="AF43" s="24"/>
      <c r="AG43" s="7">
        <f t="shared" si="29"/>
        <v>0</v>
      </c>
      <c r="AH43" s="6"/>
      <c r="AI43" s="24"/>
    </row>
    <row r="44" spans="1:35" x14ac:dyDescent="0.2">
      <c r="F44" s="8">
        <f>SUM(F29:F43)</f>
        <v>0</v>
      </c>
      <c r="H44" s="8">
        <f>SUM(H29:H43)</f>
        <v>0</v>
      </c>
      <c r="K44" s="8">
        <f>SUM(K29:K43)</f>
        <v>0</v>
      </c>
      <c r="L44" s="35"/>
      <c r="N44" s="8">
        <f>SUM(N29:N43)</f>
        <v>0</v>
      </c>
      <c r="P44" s="8">
        <f>SUM(P29:P43)</f>
        <v>0</v>
      </c>
      <c r="R44" s="8">
        <f t="shared" ref="R44:W44" si="30">SUM(R29:R43)</f>
        <v>0</v>
      </c>
      <c r="S44" s="8">
        <f t="shared" si="30"/>
        <v>0</v>
      </c>
      <c r="T44" s="8">
        <f t="shared" si="30"/>
        <v>0</v>
      </c>
      <c r="U44" s="8">
        <f t="shared" si="30"/>
        <v>0</v>
      </c>
      <c r="V44" s="8">
        <f t="shared" si="30"/>
        <v>0</v>
      </c>
      <c r="W44" s="8">
        <f t="shared" si="30"/>
        <v>0</v>
      </c>
      <c r="AE44" s="8">
        <f>SUM(AE29:AE43)</f>
        <v>0</v>
      </c>
      <c r="AF44" s="8">
        <f>SUM(AF29:AF43)</f>
        <v>0</v>
      </c>
      <c r="AG44" s="9">
        <f>SUM(AG29:AG43)</f>
        <v>0</v>
      </c>
      <c r="AH44" s="6"/>
      <c r="AI44" s="7">
        <f>SUM(AI29:AI43)</f>
        <v>0</v>
      </c>
    </row>
    <row r="45" spans="1:35" ht="5.0999999999999996" customHeight="1" x14ac:dyDescent="0.2"/>
    <row r="46" spans="1:35" x14ac:dyDescent="0.2">
      <c r="B46" s="6" t="s">
        <v>38</v>
      </c>
      <c r="C46" s="6"/>
      <c r="D46" s="6"/>
      <c r="E46" s="6"/>
      <c r="F46" s="8">
        <f>ROUND(F24+F44,0)</f>
        <v>3500</v>
      </c>
      <c r="G46" s="6"/>
      <c r="H46" s="8">
        <f>ROUND(H24+H44,0)</f>
        <v>540</v>
      </c>
      <c r="I46" s="6"/>
      <c r="J46" s="6"/>
      <c r="K46" s="8">
        <f>ROUND(K24+K44,0)</f>
        <v>4342</v>
      </c>
      <c r="L46" s="8"/>
      <c r="M46" s="6"/>
      <c r="N46" s="8">
        <f>ROUND(N24+N44,0)</f>
        <v>0</v>
      </c>
      <c r="O46" s="6"/>
      <c r="P46" s="8">
        <f>ROUND(P24+P44,0)</f>
        <v>350</v>
      </c>
      <c r="Q46" s="6"/>
      <c r="R46" s="8">
        <f t="shared" ref="R46:W46" si="31">ROUND(R24+R44,0)</f>
        <v>0</v>
      </c>
      <c r="S46" s="8">
        <f t="shared" si="31"/>
        <v>153</v>
      </c>
      <c r="T46" s="8">
        <f t="shared" si="31"/>
        <v>36</v>
      </c>
      <c r="U46" s="8">
        <f t="shared" si="31"/>
        <v>342</v>
      </c>
      <c r="V46" s="8">
        <f t="shared" si="31"/>
        <v>81</v>
      </c>
      <c r="W46" s="8">
        <f t="shared" si="31"/>
        <v>4</v>
      </c>
      <c r="X46" s="8"/>
      <c r="Y46" s="8"/>
      <c r="Z46" s="6"/>
      <c r="AA46" s="6"/>
      <c r="AB46" s="6"/>
      <c r="AC46" s="6"/>
      <c r="AD46" s="6"/>
      <c r="AE46" s="8">
        <f>ROUND(AE24+AE44,0)</f>
        <v>826</v>
      </c>
      <c r="AF46" s="8">
        <f>ROUND(AF24+AF44,0)</f>
        <v>1360</v>
      </c>
      <c r="AG46" s="8">
        <f>ROUND(AG24+AG44,0)</f>
        <v>11533</v>
      </c>
      <c r="AI46" s="8">
        <f>ROUND(AI24+AI44,0)</f>
        <v>0</v>
      </c>
    </row>
    <row r="47" spans="1:35" ht="5.0999999999999996" customHeight="1" x14ac:dyDescent="0.2"/>
    <row r="48" spans="1:35" x14ac:dyDescent="0.2">
      <c r="C48" s="36" t="s">
        <v>159</v>
      </c>
      <c r="M48" s="16" t="s">
        <v>55</v>
      </c>
      <c r="N48" s="17"/>
      <c r="O48" s="17"/>
      <c r="P48" s="17"/>
      <c r="Q48" s="18"/>
    </row>
    <row r="49" spans="3:33" x14ac:dyDescent="0.2">
      <c r="C49" s="36" t="s">
        <v>130</v>
      </c>
      <c r="M49" s="46" t="s">
        <v>150</v>
      </c>
      <c r="N49" s="19"/>
      <c r="O49" s="19"/>
      <c r="P49" s="20"/>
      <c r="Q49" s="27"/>
      <c r="AG49" s="34">
        <f>+AG46+SUM(Q49:Q51)</f>
        <v>11533</v>
      </c>
    </row>
    <row r="50" spans="3:33" x14ac:dyDescent="0.2">
      <c r="C50" s="36" t="s">
        <v>128</v>
      </c>
      <c r="M50" s="16" t="s">
        <v>110</v>
      </c>
      <c r="N50" s="17"/>
      <c r="O50" s="17"/>
      <c r="P50" s="18"/>
      <c r="Q50" s="24"/>
    </row>
    <row r="51" spans="3:33" x14ac:dyDescent="0.2">
      <c r="C51" t="s">
        <v>47</v>
      </c>
      <c r="M51" s="16" t="s">
        <v>111</v>
      </c>
      <c r="N51" s="17"/>
      <c r="O51" s="17"/>
      <c r="P51" s="18"/>
      <c r="Q51" s="24"/>
    </row>
  </sheetData>
  <sheetProtection sheet="1" selectLockedCells="1"/>
  <phoneticPr fontId="0" type="noConversion"/>
  <pageMargins left="0.16" right="0.46" top="0.9" bottom="0.56000000000000005" header="0.34" footer="0.27"/>
  <pageSetup scale="68" fitToWidth="2" orientation="landscape" horizontalDpi="300" verticalDpi="300" r:id="rId1"/>
  <headerFooter alignWithMargins="0">
    <oddHeader>&amp;C&amp;"Arial,Bold"SHIPROCK HIGH SCHOOL
WRESTLING BUDGET
2017-2018</oddHeader>
    <oddFooter>&amp;L&amp;D      &amp;T&amp;C&amp;P of &amp;N&amp;R&amp;F</oddFooter>
  </headerFooter>
  <colBreaks count="1" manualBreakCount="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A0E48-6B10-4E0F-B9E9-5F0E876BC350}">
  <dimension ref="A1:AI88"/>
  <sheetViews>
    <sheetView topLeftCell="P1" zoomScaleNormal="100" workbookViewId="0">
      <selection activeCell="Y65" sqref="Y65"/>
    </sheetView>
  </sheetViews>
  <sheetFormatPr defaultRowHeight="12.75" x14ac:dyDescent="0.2"/>
  <cols>
    <col min="1" max="1" width="11.7109375" customWidth="1"/>
    <col min="2" max="2" width="15.7109375" customWidth="1"/>
    <col min="3" max="3" width="6.7109375" bestFit="1" customWidth="1"/>
    <col min="4" max="4" width="9.5703125" bestFit="1" customWidth="1"/>
    <col min="5" max="5" width="8" bestFit="1" customWidth="1"/>
    <col min="6" max="6" width="11.5703125" customWidth="1"/>
    <col min="7" max="7" width="6.85546875" bestFit="1" customWidth="1"/>
    <col min="8" max="8" width="10.85546875" customWidth="1"/>
    <col min="9" max="10" width="9.42578125" bestFit="1" customWidth="1"/>
    <col min="11" max="11" width="11.140625" customWidth="1"/>
    <col min="12" max="12" width="9.28515625" customWidth="1"/>
    <col min="13" max="13" width="7.7109375" bestFit="1" customWidth="1"/>
    <col min="14" max="14" width="9.28515625" bestFit="1" customWidth="1"/>
    <col min="15" max="15" width="8.28515625" bestFit="1" customWidth="1"/>
    <col min="16" max="16" width="10.85546875" customWidth="1"/>
    <col min="17" max="17" width="11.140625" bestFit="1" customWidth="1"/>
    <col min="18" max="18" width="10.7109375" customWidth="1"/>
    <col min="20" max="20" width="8.42578125" customWidth="1"/>
    <col min="22" max="22" width="8.7109375" customWidth="1"/>
    <col min="23" max="23" width="8.5703125" bestFit="1" customWidth="1"/>
    <col min="24" max="24" width="11.42578125" bestFit="1" customWidth="1"/>
    <col min="25" max="25" width="8.28515625" bestFit="1" customWidth="1"/>
    <col min="26" max="26" width="11" bestFit="1" customWidth="1"/>
    <col min="27" max="27" width="8.7109375" customWidth="1"/>
    <col min="28" max="29" width="9" bestFit="1" customWidth="1"/>
    <col min="30" max="30" width="10.28515625" bestFit="1" customWidth="1"/>
    <col min="31" max="31" width="11" customWidth="1"/>
    <col min="32" max="32" width="10.28515625" customWidth="1"/>
    <col min="33" max="33" width="12" customWidth="1"/>
    <col min="34" max="34" width="1.7109375" customWidth="1"/>
    <col min="35" max="35" width="11.5703125" bestFit="1" customWidth="1"/>
  </cols>
  <sheetData>
    <row r="1" spans="1:35" x14ac:dyDescent="0.2">
      <c r="A1" s="1"/>
      <c r="B1" s="10" t="s">
        <v>35</v>
      </c>
      <c r="C1" s="57"/>
      <c r="D1" s="57"/>
      <c r="E1" s="57"/>
      <c r="F1" s="58">
        <f>+Football!F1</f>
        <v>10</v>
      </c>
      <c r="G1" s="57"/>
      <c r="H1" s="58">
        <f>+Football!H1</f>
        <v>90</v>
      </c>
      <c r="I1" s="58">
        <f>+Football!I1</f>
        <v>1.2</v>
      </c>
      <c r="J1" s="58">
        <f>+Football!J1</f>
        <v>22</v>
      </c>
      <c r="K1" s="57"/>
      <c r="L1" s="57" t="s">
        <v>7</v>
      </c>
      <c r="M1" s="59">
        <f>+Football!M1</f>
        <v>0.45</v>
      </c>
      <c r="N1" s="57"/>
      <c r="O1" s="25">
        <f>+Football!O1</f>
        <v>30</v>
      </c>
      <c r="P1" s="1"/>
      <c r="Q1" s="28">
        <f>+Football!Q1</f>
        <v>50</v>
      </c>
      <c r="R1" s="1"/>
      <c r="S1" s="38">
        <f>+Football!S1</f>
        <v>6.2E-2</v>
      </c>
      <c r="T1" s="38">
        <f>+Football!T1</f>
        <v>1.4500000000000001E-2</v>
      </c>
      <c r="U1" s="38">
        <f>+Football!U1</f>
        <v>0.13900000000000001</v>
      </c>
      <c r="V1" s="38">
        <f>+Football!V1</f>
        <v>3.3000000000000002E-2</v>
      </c>
      <c r="W1" s="38">
        <f>+Football!W1</f>
        <v>1.5E-3</v>
      </c>
      <c r="X1" s="1"/>
      <c r="Y1" s="25">
        <v>60</v>
      </c>
      <c r="Z1" s="15"/>
      <c r="AA1" s="38">
        <f>+Football!AA1</f>
        <v>7.0000000000000007E-2</v>
      </c>
      <c r="AB1" s="114" t="s">
        <v>148</v>
      </c>
      <c r="AC1" s="113">
        <v>10</v>
      </c>
      <c r="AD1" s="113">
        <v>10</v>
      </c>
      <c r="AE1" s="1"/>
      <c r="AF1" s="1"/>
      <c r="AG1" s="1"/>
      <c r="AH1" s="11"/>
      <c r="AI1" s="1" t="s">
        <v>7</v>
      </c>
    </row>
    <row r="2" spans="1:35" x14ac:dyDescent="0.2">
      <c r="A2" s="2"/>
      <c r="B2" s="2"/>
      <c r="C2" s="2" t="s">
        <v>11</v>
      </c>
      <c r="D2" s="2" t="s">
        <v>1</v>
      </c>
      <c r="E2" s="2" t="s">
        <v>30</v>
      </c>
      <c r="F2" s="2" t="s">
        <v>21</v>
      </c>
      <c r="G2" s="2" t="s">
        <v>11</v>
      </c>
      <c r="H2" s="2" t="s">
        <v>2</v>
      </c>
      <c r="I2" s="2" t="s">
        <v>7</v>
      </c>
      <c r="J2" s="2" t="s">
        <v>3</v>
      </c>
      <c r="K2" s="2" t="s">
        <v>17</v>
      </c>
      <c r="L2" s="2" t="s">
        <v>5</v>
      </c>
      <c r="M2" s="2" t="s">
        <v>5</v>
      </c>
      <c r="N2" s="2" t="s">
        <v>5</v>
      </c>
      <c r="O2" s="2" t="s">
        <v>9</v>
      </c>
      <c r="P2" s="2" t="s">
        <v>15</v>
      </c>
      <c r="Q2" s="2" t="s">
        <v>18</v>
      </c>
      <c r="R2" s="2" t="s">
        <v>20</v>
      </c>
      <c r="S2" s="2"/>
      <c r="T2" s="2"/>
      <c r="U2" s="2"/>
      <c r="V2" s="2" t="s">
        <v>24</v>
      </c>
      <c r="W2" s="2"/>
      <c r="X2" s="2" t="s">
        <v>17</v>
      </c>
      <c r="Y2" s="2" t="s">
        <v>11</v>
      </c>
      <c r="Z2" s="2" t="s">
        <v>7</v>
      </c>
      <c r="AA2" s="2" t="s">
        <v>28</v>
      </c>
      <c r="AB2" s="2" t="s">
        <v>46</v>
      </c>
      <c r="AC2" s="2" t="s">
        <v>46</v>
      </c>
      <c r="AD2" s="91" t="s">
        <v>46</v>
      </c>
      <c r="AE2" s="2" t="s">
        <v>17</v>
      </c>
      <c r="AF2" s="2" t="s">
        <v>33</v>
      </c>
      <c r="AG2" s="2" t="s">
        <v>17</v>
      </c>
      <c r="AH2" s="12"/>
      <c r="AI2" s="2" t="s">
        <v>43</v>
      </c>
    </row>
    <row r="3" spans="1:35" x14ac:dyDescent="0.2">
      <c r="A3" s="3" t="s">
        <v>0</v>
      </c>
      <c r="B3" s="3" t="s">
        <v>45</v>
      </c>
      <c r="C3" s="3" t="s">
        <v>12</v>
      </c>
      <c r="D3" s="3" t="s">
        <v>39</v>
      </c>
      <c r="E3" s="3" t="s">
        <v>31</v>
      </c>
      <c r="F3" s="3" t="s">
        <v>40</v>
      </c>
      <c r="G3" s="3" t="s">
        <v>14</v>
      </c>
      <c r="H3" s="3" t="s">
        <v>41</v>
      </c>
      <c r="I3" s="3" t="s">
        <v>6</v>
      </c>
      <c r="J3" s="3" t="s">
        <v>42</v>
      </c>
      <c r="K3" s="3" t="s">
        <v>4</v>
      </c>
      <c r="L3" s="3" t="s">
        <v>106</v>
      </c>
      <c r="M3" s="3" t="s">
        <v>6</v>
      </c>
      <c r="N3" s="3" t="s">
        <v>16</v>
      </c>
      <c r="O3" s="3" t="s">
        <v>10</v>
      </c>
      <c r="P3" s="3" t="s">
        <v>16</v>
      </c>
      <c r="Q3" s="3" t="s">
        <v>19</v>
      </c>
      <c r="R3" s="3" t="s">
        <v>16</v>
      </c>
      <c r="S3" s="3" t="s">
        <v>22</v>
      </c>
      <c r="T3" s="3" t="s">
        <v>23</v>
      </c>
      <c r="U3" s="3" t="s">
        <v>24</v>
      </c>
      <c r="V3" s="3" t="s">
        <v>25</v>
      </c>
      <c r="W3" s="3" t="s">
        <v>26</v>
      </c>
      <c r="X3" s="3" t="s">
        <v>27</v>
      </c>
      <c r="Y3" s="3" t="s">
        <v>29</v>
      </c>
      <c r="Z3" s="3" t="s">
        <v>8</v>
      </c>
      <c r="AA3" s="3" t="s">
        <v>29</v>
      </c>
      <c r="AB3" s="52" t="s">
        <v>6</v>
      </c>
      <c r="AC3" s="3" t="s">
        <v>13</v>
      </c>
      <c r="AD3" s="52" t="s">
        <v>149</v>
      </c>
      <c r="AE3" s="3" t="s">
        <v>8</v>
      </c>
      <c r="AF3" s="3" t="s">
        <v>34</v>
      </c>
      <c r="AG3" s="3" t="s">
        <v>16</v>
      </c>
      <c r="AH3" s="13"/>
      <c r="AI3" s="3" t="s">
        <v>44</v>
      </c>
    </row>
    <row r="4" spans="1:35" x14ac:dyDescent="0.2">
      <c r="A4" s="21"/>
      <c r="B4" s="22" t="s">
        <v>211</v>
      </c>
      <c r="C4" s="22">
        <v>14</v>
      </c>
      <c r="D4" s="22"/>
      <c r="E4" s="33">
        <f t="shared" ref="E4:E34" si="0">+C4*D4</f>
        <v>0</v>
      </c>
      <c r="F4" s="29">
        <f>ROUND(E4*$F$1,2)</f>
        <v>0</v>
      </c>
      <c r="G4" s="30"/>
      <c r="H4" s="29">
        <f>ROUND(G4*$H$1,2)</f>
        <v>0</v>
      </c>
      <c r="I4" s="44"/>
      <c r="J4" s="45"/>
      <c r="K4" s="29">
        <f>ROUND((I4*$I$1)+(J4*$J$1),2)</f>
        <v>0</v>
      </c>
      <c r="L4" s="31"/>
      <c r="M4" s="30"/>
      <c r="N4" s="29">
        <f>ROUND(L4+(M4*$M$1),2)</f>
        <v>0</v>
      </c>
      <c r="O4" s="44"/>
      <c r="P4" s="29">
        <f>ROUND(O4*$O$1,2)</f>
        <v>0</v>
      </c>
      <c r="Q4" s="30"/>
      <c r="R4" s="29">
        <f>ROUND(Q4*$Q$1,2)</f>
        <v>0</v>
      </c>
      <c r="S4" s="29">
        <f>ROUND(($P4+$R4+($J$1*$J4))*$S$1,2)</f>
        <v>0</v>
      </c>
      <c r="T4" s="29">
        <f>ROUND(($P4+$R4+($J$1*$J4))*T$1,2)</f>
        <v>0</v>
      </c>
      <c r="U4" s="29">
        <f>ROUND(($P4+$R4+($J$1*$J4))*U$1,2)</f>
        <v>0</v>
      </c>
      <c r="V4" s="29">
        <f>ROUND(($P4+$R4+($J$1*$J4))*V$1,2)</f>
        <v>0</v>
      </c>
      <c r="W4" s="29">
        <f>ROUND(($P4+$R4+($J$1*$J4))*W$1,2)</f>
        <v>0</v>
      </c>
      <c r="X4" s="29">
        <f t="shared" ref="X4:X34" si="1">+P4+R4+SUM(S4:W4)</f>
        <v>0</v>
      </c>
      <c r="Y4" s="30">
        <v>2</v>
      </c>
      <c r="Z4" s="29">
        <f>ROUND(Y4*$Y$1,2)</f>
        <v>120</v>
      </c>
      <c r="AA4" s="29">
        <f>ROUND(Z4*$AA$1,2)</f>
        <v>8.4</v>
      </c>
      <c r="AB4" s="31">
        <v>25</v>
      </c>
      <c r="AC4" s="31"/>
      <c r="AD4" s="31"/>
      <c r="AE4" s="29">
        <f>SUM(Z4:AD4)</f>
        <v>153.4</v>
      </c>
      <c r="AF4" s="31"/>
      <c r="AG4" s="29">
        <f t="shared" ref="AG4:AG34" si="2">+F4+H4+K4+N4+X4+AE4+AF4</f>
        <v>153.4</v>
      </c>
      <c r="AH4" s="6"/>
      <c r="AI4" s="31"/>
    </row>
    <row r="5" spans="1:35" x14ac:dyDescent="0.2">
      <c r="A5" s="21"/>
      <c r="B5" s="22" t="s">
        <v>194</v>
      </c>
      <c r="C5" s="22">
        <v>14</v>
      </c>
      <c r="D5" s="22">
        <v>1</v>
      </c>
      <c r="E5" s="33">
        <f t="shared" si="0"/>
        <v>14</v>
      </c>
      <c r="F5" s="29">
        <f t="shared" ref="F5:F34" si="3">ROUND(E5*$F$1,2)</f>
        <v>140</v>
      </c>
      <c r="G5" s="30"/>
      <c r="H5" s="29">
        <f t="shared" ref="H5:H34" si="4">ROUND(G5*$H$1,2)</f>
        <v>0</v>
      </c>
      <c r="I5" s="44">
        <v>202</v>
      </c>
      <c r="J5" s="45">
        <v>10</v>
      </c>
      <c r="K5" s="29">
        <f t="shared" ref="K5:K34" si="5">ROUND((I5*$I$1)+(J5*$J$1),2)</f>
        <v>462.4</v>
      </c>
      <c r="L5" s="31"/>
      <c r="M5" s="30"/>
      <c r="N5" s="29">
        <f t="shared" ref="N5:N34" si="6">ROUND(L5+(M5*$M$1),2)</f>
        <v>0</v>
      </c>
      <c r="O5" s="44"/>
      <c r="P5" s="29">
        <f t="shared" ref="P5:P34" si="7">ROUND(O5*$O$1,2)</f>
        <v>0</v>
      </c>
      <c r="Q5" s="30"/>
      <c r="R5" s="29">
        <f t="shared" ref="R5:R34" si="8">ROUND(Q5*$Q$1,2)</f>
        <v>0</v>
      </c>
      <c r="S5" s="29">
        <f t="shared" ref="S5:S34" si="9">ROUND(($P5+$R5+($J$1*$J5))*$S$1,2)</f>
        <v>13.64</v>
      </c>
      <c r="T5" s="29">
        <f t="shared" ref="T5:W34" si="10">ROUND(($P5+$R5+($J$1*$J5))*T$1,2)</f>
        <v>3.19</v>
      </c>
      <c r="U5" s="29">
        <f t="shared" si="10"/>
        <v>30.58</v>
      </c>
      <c r="V5" s="29">
        <f t="shared" si="10"/>
        <v>7.26</v>
      </c>
      <c r="W5" s="29">
        <f t="shared" si="10"/>
        <v>0.33</v>
      </c>
      <c r="X5" s="29">
        <f t="shared" si="1"/>
        <v>54.999999999999993</v>
      </c>
      <c r="Y5" s="30"/>
      <c r="Z5" s="29">
        <f>ROUND(Y5*$Y$1,2)</f>
        <v>0</v>
      </c>
      <c r="AA5" s="29">
        <f t="shared" ref="AA5:AA34" si="11">ROUND(Z5*$AA$1,2)</f>
        <v>0</v>
      </c>
      <c r="AB5" s="31"/>
      <c r="AC5" s="31"/>
      <c r="AD5" s="31"/>
      <c r="AE5" s="29">
        <f t="shared" ref="AE5:AE34" si="12">SUM(Z5:AD5)</f>
        <v>0</v>
      </c>
      <c r="AF5" s="31"/>
      <c r="AG5" s="29">
        <f t="shared" si="2"/>
        <v>657.4</v>
      </c>
      <c r="AH5" s="6"/>
      <c r="AI5" s="31"/>
    </row>
    <row r="6" spans="1:35" x14ac:dyDescent="0.2">
      <c r="A6" s="21"/>
      <c r="B6" s="22" t="s">
        <v>193</v>
      </c>
      <c r="C6" s="22">
        <v>14</v>
      </c>
      <c r="D6" s="22"/>
      <c r="E6" s="33">
        <f t="shared" si="0"/>
        <v>0</v>
      </c>
      <c r="F6" s="29">
        <f t="shared" si="3"/>
        <v>0</v>
      </c>
      <c r="G6" s="30"/>
      <c r="H6" s="29">
        <f t="shared" si="4"/>
        <v>0</v>
      </c>
      <c r="I6" s="44"/>
      <c r="J6" s="45"/>
      <c r="K6" s="29">
        <f t="shared" si="5"/>
        <v>0</v>
      </c>
      <c r="L6" s="31"/>
      <c r="M6" s="30"/>
      <c r="N6" s="29">
        <f t="shared" si="6"/>
        <v>0</v>
      </c>
      <c r="O6" s="44"/>
      <c r="P6" s="29">
        <f t="shared" si="7"/>
        <v>0</v>
      </c>
      <c r="Q6" s="30"/>
      <c r="R6" s="29">
        <f t="shared" si="8"/>
        <v>0</v>
      </c>
      <c r="S6" s="29">
        <f t="shared" si="9"/>
        <v>0</v>
      </c>
      <c r="T6" s="29">
        <f t="shared" si="10"/>
        <v>0</v>
      </c>
      <c r="U6" s="29">
        <f t="shared" si="10"/>
        <v>0</v>
      </c>
      <c r="V6" s="29">
        <f t="shared" si="10"/>
        <v>0</v>
      </c>
      <c r="W6" s="29">
        <f t="shared" si="10"/>
        <v>0</v>
      </c>
      <c r="X6" s="29">
        <f t="shared" si="1"/>
        <v>0</v>
      </c>
      <c r="Y6" s="30">
        <v>2</v>
      </c>
      <c r="Z6" s="29">
        <f t="shared" ref="Z6:Z34" si="13">ROUND(Y6*$Y$1,2)</f>
        <v>120</v>
      </c>
      <c r="AA6" s="29">
        <f t="shared" si="11"/>
        <v>8.4</v>
      </c>
      <c r="AB6" s="31">
        <v>25</v>
      </c>
      <c r="AC6" s="31"/>
      <c r="AD6" s="31"/>
      <c r="AE6" s="29">
        <f t="shared" si="12"/>
        <v>153.4</v>
      </c>
      <c r="AF6" s="31"/>
      <c r="AG6" s="29">
        <f t="shared" si="2"/>
        <v>153.4</v>
      </c>
      <c r="AH6" s="6"/>
      <c r="AI6" s="31"/>
    </row>
    <row r="7" spans="1:35" x14ac:dyDescent="0.2">
      <c r="A7" s="21"/>
      <c r="B7" s="22" t="s">
        <v>228</v>
      </c>
      <c r="C7" s="22">
        <v>14</v>
      </c>
      <c r="D7" s="22">
        <v>3</v>
      </c>
      <c r="E7" s="33">
        <f t="shared" si="0"/>
        <v>42</v>
      </c>
      <c r="F7" s="29">
        <f t="shared" si="3"/>
        <v>420</v>
      </c>
      <c r="G7" s="30"/>
      <c r="H7" s="29">
        <f t="shared" si="4"/>
        <v>0</v>
      </c>
      <c r="I7" s="44">
        <v>600</v>
      </c>
      <c r="J7" s="45">
        <v>12</v>
      </c>
      <c r="K7" s="29">
        <f t="shared" si="5"/>
        <v>984</v>
      </c>
      <c r="L7" s="31"/>
      <c r="M7" s="30"/>
      <c r="N7" s="29">
        <f t="shared" si="6"/>
        <v>0</v>
      </c>
      <c r="O7" s="44"/>
      <c r="P7" s="29">
        <f t="shared" si="7"/>
        <v>0</v>
      </c>
      <c r="Q7" s="30"/>
      <c r="R7" s="29">
        <f t="shared" si="8"/>
        <v>0</v>
      </c>
      <c r="S7" s="29">
        <f t="shared" si="9"/>
        <v>16.37</v>
      </c>
      <c r="T7" s="29">
        <f t="shared" si="10"/>
        <v>3.83</v>
      </c>
      <c r="U7" s="29">
        <f t="shared" si="10"/>
        <v>36.700000000000003</v>
      </c>
      <c r="V7" s="29">
        <f t="shared" si="10"/>
        <v>8.7100000000000009</v>
      </c>
      <c r="W7" s="29">
        <f t="shared" si="10"/>
        <v>0.4</v>
      </c>
      <c r="X7" s="29">
        <f t="shared" si="1"/>
        <v>66.010000000000019</v>
      </c>
      <c r="Y7" s="30"/>
      <c r="Z7" s="29">
        <f t="shared" si="13"/>
        <v>0</v>
      </c>
      <c r="AA7" s="29">
        <f t="shared" si="11"/>
        <v>0</v>
      </c>
      <c r="AB7" s="31"/>
      <c r="AC7" s="31"/>
      <c r="AD7" s="31"/>
      <c r="AE7" s="29">
        <f t="shared" si="12"/>
        <v>0</v>
      </c>
      <c r="AF7" s="31"/>
      <c r="AG7" s="29">
        <f t="shared" si="2"/>
        <v>1470.01</v>
      </c>
      <c r="AH7" s="6"/>
      <c r="AI7" s="31"/>
    </row>
    <row r="8" spans="1:35" x14ac:dyDescent="0.2">
      <c r="A8" s="21"/>
      <c r="B8" s="22" t="s">
        <v>229</v>
      </c>
      <c r="C8" s="22">
        <v>14</v>
      </c>
      <c r="D8" s="22">
        <v>5</v>
      </c>
      <c r="E8" s="33">
        <f t="shared" si="0"/>
        <v>70</v>
      </c>
      <c r="F8" s="29">
        <f t="shared" si="3"/>
        <v>700</v>
      </c>
      <c r="G8" s="30"/>
      <c r="H8" s="29">
        <f t="shared" si="4"/>
        <v>0</v>
      </c>
      <c r="I8" s="44">
        <v>400</v>
      </c>
      <c r="J8" s="45">
        <v>24</v>
      </c>
      <c r="K8" s="29">
        <f t="shared" si="5"/>
        <v>1008</v>
      </c>
      <c r="L8" s="31"/>
      <c r="M8" s="30"/>
      <c r="N8" s="29">
        <f t="shared" si="6"/>
        <v>0</v>
      </c>
      <c r="O8" s="44"/>
      <c r="P8" s="29">
        <f t="shared" si="7"/>
        <v>0</v>
      </c>
      <c r="Q8" s="30"/>
      <c r="R8" s="29">
        <f t="shared" si="8"/>
        <v>0</v>
      </c>
      <c r="S8" s="29">
        <f t="shared" si="9"/>
        <v>32.74</v>
      </c>
      <c r="T8" s="29">
        <f t="shared" si="10"/>
        <v>7.66</v>
      </c>
      <c r="U8" s="29">
        <f t="shared" si="10"/>
        <v>73.39</v>
      </c>
      <c r="V8" s="29">
        <f t="shared" si="10"/>
        <v>17.420000000000002</v>
      </c>
      <c r="W8" s="29">
        <f t="shared" si="10"/>
        <v>0.79</v>
      </c>
      <c r="X8" s="29">
        <f t="shared" si="1"/>
        <v>132</v>
      </c>
      <c r="Y8" s="30"/>
      <c r="Z8" s="29">
        <f t="shared" si="13"/>
        <v>0</v>
      </c>
      <c r="AA8" s="29">
        <f t="shared" si="11"/>
        <v>0</v>
      </c>
      <c r="AB8" s="31"/>
      <c r="AC8" s="31"/>
      <c r="AD8" s="31"/>
      <c r="AE8" s="29">
        <f t="shared" si="12"/>
        <v>0</v>
      </c>
      <c r="AF8" s="31"/>
      <c r="AG8" s="29">
        <f t="shared" si="2"/>
        <v>1840</v>
      </c>
      <c r="AH8" s="6"/>
      <c r="AI8" s="31"/>
    </row>
    <row r="9" spans="1:35" x14ac:dyDescent="0.2">
      <c r="A9" s="21"/>
      <c r="B9" s="22" t="s">
        <v>213</v>
      </c>
      <c r="C9" s="22">
        <v>14</v>
      </c>
      <c r="D9" s="22"/>
      <c r="E9" s="33">
        <f t="shared" si="0"/>
        <v>0</v>
      </c>
      <c r="F9" s="29">
        <f t="shared" si="3"/>
        <v>0</v>
      </c>
      <c r="G9" s="30"/>
      <c r="H9" s="29">
        <f t="shared" si="4"/>
        <v>0</v>
      </c>
      <c r="I9" s="44">
        <v>40</v>
      </c>
      <c r="J9" s="45">
        <v>4</v>
      </c>
      <c r="K9" s="29">
        <f t="shared" si="5"/>
        <v>136</v>
      </c>
      <c r="L9" s="31"/>
      <c r="M9" s="30"/>
      <c r="N9" s="29">
        <f t="shared" si="6"/>
        <v>0</v>
      </c>
      <c r="O9" s="44"/>
      <c r="P9" s="29">
        <f t="shared" si="7"/>
        <v>0</v>
      </c>
      <c r="Q9" s="30"/>
      <c r="R9" s="29">
        <f t="shared" si="8"/>
        <v>0</v>
      </c>
      <c r="S9" s="29">
        <f t="shared" si="9"/>
        <v>5.46</v>
      </c>
      <c r="T9" s="29">
        <f t="shared" si="10"/>
        <v>1.28</v>
      </c>
      <c r="U9" s="29">
        <f t="shared" si="10"/>
        <v>12.23</v>
      </c>
      <c r="V9" s="29">
        <f t="shared" si="10"/>
        <v>2.9</v>
      </c>
      <c r="W9" s="29">
        <f t="shared" si="10"/>
        <v>0.13</v>
      </c>
      <c r="X9" s="29">
        <f t="shared" si="1"/>
        <v>21.999999999999996</v>
      </c>
      <c r="Y9" s="30"/>
      <c r="Z9" s="29">
        <f t="shared" si="13"/>
        <v>0</v>
      </c>
      <c r="AA9" s="29">
        <f t="shared" si="11"/>
        <v>0</v>
      </c>
      <c r="AB9" s="31"/>
      <c r="AC9" s="31"/>
      <c r="AD9" s="31"/>
      <c r="AE9" s="29">
        <f t="shared" si="12"/>
        <v>0</v>
      </c>
      <c r="AF9" s="31"/>
      <c r="AG9" s="29">
        <f t="shared" si="2"/>
        <v>158</v>
      </c>
      <c r="AH9" s="6"/>
      <c r="AI9" s="31"/>
    </row>
    <row r="10" spans="1:35" x14ac:dyDescent="0.2">
      <c r="A10" s="21"/>
      <c r="B10" s="22" t="s">
        <v>175</v>
      </c>
      <c r="C10" s="22">
        <v>14</v>
      </c>
      <c r="D10" s="22">
        <v>1</v>
      </c>
      <c r="E10" s="33">
        <f t="shared" si="0"/>
        <v>14</v>
      </c>
      <c r="F10" s="29">
        <f t="shared" si="3"/>
        <v>140</v>
      </c>
      <c r="G10" s="30"/>
      <c r="H10" s="29">
        <f t="shared" si="4"/>
        <v>0</v>
      </c>
      <c r="I10" s="44">
        <v>200</v>
      </c>
      <c r="J10" s="45">
        <v>6</v>
      </c>
      <c r="K10" s="29">
        <f t="shared" si="5"/>
        <v>372</v>
      </c>
      <c r="L10" s="31"/>
      <c r="M10" s="30"/>
      <c r="N10" s="29">
        <f t="shared" si="6"/>
        <v>0</v>
      </c>
      <c r="O10" s="44"/>
      <c r="P10" s="29">
        <f t="shared" si="7"/>
        <v>0</v>
      </c>
      <c r="Q10" s="30"/>
      <c r="R10" s="29">
        <f t="shared" si="8"/>
        <v>0</v>
      </c>
      <c r="S10" s="29">
        <f t="shared" si="9"/>
        <v>8.18</v>
      </c>
      <c r="T10" s="29">
        <f t="shared" si="10"/>
        <v>1.91</v>
      </c>
      <c r="U10" s="29">
        <f t="shared" si="10"/>
        <v>18.350000000000001</v>
      </c>
      <c r="V10" s="29">
        <f t="shared" si="10"/>
        <v>4.3600000000000003</v>
      </c>
      <c r="W10" s="29">
        <f t="shared" si="10"/>
        <v>0.2</v>
      </c>
      <c r="X10" s="29">
        <f t="shared" si="1"/>
        <v>33.000000000000007</v>
      </c>
      <c r="Y10" s="30"/>
      <c r="Z10" s="29">
        <f t="shared" si="13"/>
        <v>0</v>
      </c>
      <c r="AA10" s="29">
        <f t="shared" si="11"/>
        <v>0</v>
      </c>
      <c r="AB10" s="31"/>
      <c r="AC10" s="31"/>
      <c r="AD10" s="31"/>
      <c r="AE10" s="29">
        <f t="shared" si="12"/>
        <v>0</v>
      </c>
      <c r="AF10" s="31"/>
      <c r="AG10" s="29">
        <f t="shared" si="2"/>
        <v>545</v>
      </c>
      <c r="AH10" s="6"/>
      <c r="AI10" s="31"/>
    </row>
    <row r="11" spans="1:35" x14ac:dyDescent="0.2">
      <c r="A11" s="21"/>
      <c r="B11" s="22" t="s">
        <v>230</v>
      </c>
      <c r="C11" s="22">
        <v>14</v>
      </c>
      <c r="D11" s="22"/>
      <c r="E11" s="33">
        <f t="shared" si="0"/>
        <v>0</v>
      </c>
      <c r="F11" s="29">
        <f t="shared" si="3"/>
        <v>0</v>
      </c>
      <c r="G11" s="30"/>
      <c r="H11" s="29">
        <f t="shared" si="4"/>
        <v>0</v>
      </c>
      <c r="I11" s="44"/>
      <c r="J11" s="45"/>
      <c r="K11" s="29">
        <f t="shared" si="5"/>
        <v>0</v>
      </c>
      <c r="L11" s="31"/>
      <c r="M11" s="30"/>
      <c r="N11" s="29">
        <f t="shared" si="6"/>
        <v>0</v>
      </c>
      <c r="O11" s="44"/>
      <c r="P11" s="29">
        <f t="shared" si="7"/>
        <v>0</v>
      </c>
      <c r="Q11" s="30"/>
      <c r="R11" s="29">
        <f t="shared" si="8"/>
        <v>0</v>
      </c>
      <c r="S11" s="29">
        <f t="shared" si="9"/>
        <v>0</v>
      </c>
      <c r="T11" s="29">
        <f t="shared" si="10"/>
        <v>0</v>
      </c>
      <c r="U11" s="29">
        <f t="shared" si="10"/>
        <v>0</v>
      </c>
      <c r="V11" s="29">
        <f t="shared" si="10"/>
        <v>0</v>
      </c>
      <c r="W11" s="29">
        <f t="shared" si="10"/>
        <v>0</v>
      </c>
      <c r="X11" s="29">
        <f t="shared" si="1"/>
        <v>0</v>
      </c>
      <c r="Y11" s="30">
        <v>2</v>
      </c>
      <c r="Z11" s="29">
        <f t="shared" si="13"/>
        <v>120</v>
      </c>
      <c r="AA11" s="29">
        <f t="shared" si="11"/>
        <v>8.4</v>
      </c>
      <c r="AB11" s="31">
        <v>25</v>
      </c>
      <c r="AC11" s="31"/>
      <c r="AD11" s="31"/>
      <c r="AE11" s="29">
        <f t="shared" si="12"/>
        <v>153.4</v>
      </c>
      <c r="AF11" s="31"/>
      <c r="AG11" s="29">
        <f t="shared" si="2"/>
        <v>153.4</v>
      </c>
      <c r="AH11" s="6"/>
      <c r="AI11" s="31"/>
    </row>
    <row r="12" spans="1:35" x14ac:dyDescent="0.2">
      <c r="A12" s="21"/>
      <c r="B12" s="22" t="s">
        <v>231</v>
      </c>
      <c r="C12" s="22">
        <v>14</v>
      </c>
      <c r="D12" s="22">
        <v>1</v>
      </c>
      <c r="E12" s="33">
        <f t="shared" si="0"/>
        <v>14</v>
      </c>
      <c r="F12" s="29">
        <f t="shared" si="3"/>
        <v>140</v>
      </c>
      <c r="G12" s="30"/>
      <c r="H12" s="29">
        <f t="shared" si="4"/>
        <v>0</v>
      </c>
      <c r="I12" s="44">
        <v>200</v>
      </c>
      <c r="J12" s="45">
        <v>6</v>
      </c>
      <c r="K12" s="29">
        <f t="shared" si="5"/>
        <v>372</v>
      </c>
      <c r="L12" s="31"/>
      <c r="M12" s="30"/>
      <c r="N12" s="29">
        <f t="shared" si="6"/>
        <v>0</v>
      </c>
      <c r="O12" s="44"/>
      <c r="P12" s="29">
        <f t="shared" si="7"/>
        <v>0</v>
      </c>
      <c r="Q12" s="30"/>
      <c r="R12" s="29">
        <f t="shared" si="8"/>
        <v>0</v>
      </c>
      <c r="S12" s="29">
        <f t="shared" si="9"/>
        <v>8.18</v>
      </c>
      <c r="T12" s="29">
        <f t="shared" si="10"/>
        <v>1.91</v>
      </c>
      <c r="U12" s="29">
        <f t="shared" si="10"/>
        <v>18.350000000000001</v>
      </c>
      <c r="V12" s="29">
        <f t="shared" si="10"/>
        <v>4.3600000000000003</v>
      </c>
      <c r="W12" s="29">
        <f t="shared" si="10"/>
        <v>0.2</v>
      </c>
      <c r="X12" s="29">
        <f t="shared" si="1"/>
        <v>33.000000000000007</v>
      </c>
      <c r="Y12" s="30"/>
      <c r="Z12" s="29">
        <f t="shared" si="13"/>
        <v>0</v>
      </c>
      <c r="AA12" s="29">
        <f t="shared" si="11"/>
        <v>0</v>
      </c>
      <c r="AB12" s="31"/>
      <c r="AC12" s="31"/>
      <c r="AD12" s="31"/>
      <c r="AE12" s="29">
        <f t="shared" si="12"/>
        <v>0</v>
      </c>
      <c r="AF12" s="31"/>
      <c r="AG12" s="29">
        <f t="shared" si="2"/>
        <v>545</v>
      </c>
      <c r="AH12" s="6"/>
      <c r="AI12" s="31"/>
    </row>
    <row r="13" spans="1:35" x14ac:dyDescent="0.2">
      <c r="A13" s="21"/>
      <c r="B13" s="22" t="s">
        <v>215</v>
      </c>
      <c r="C13" s="22">
        <v>14</v>
      </c>
      <c r="D13" s="22"/>
      <c r="E13" s="33">
        <f t="shared" si="0"/>
        <v>0</v>
      </c>
      <c r="F13" s="29">
        <f t="shared" si="3"/>
        <v>0</v>
      </c>
      <c r="G13" s="30"/>
      <c r="H13" s="29">
        <f t="shared" si="4"/>
        <v>0</v>
      </c>
      <c r="I13" s="44"/>
      <c r="J13" s="45"/>
      <c r="K13" s="29">
        <f t="shared" si="5"/>
        <v>0</v>
      </c>
      <c r="L13" s="31"/>
      <c r="M13" s="30"/>
      <c r="N13" s="29">
        <f t="shared" si="6"/>
        <v>0</v>
      </c>
      <c r="O13" s="44"/>
      <c r="P13" s="29">
        <f t="shared" si="7"/>
        <v>0</v>
      </c>
      <c r="Q13" s="30"/>
      <c r="R13" s="29">
        <f t="shared" si="8"/>
        <v>0</v>
      </c>
      <c r="S13" s="29">
        <f t="shared" si="9"/>
        <v>0</v>
      </c>
      <c r="T13" s="29">
        <f t="shared" si="10"/>
        <v>0</v>
      </c>
      <c r="U13" s="29">
        <f t="shared" si="10"/>
        <v>0</v>
      </c>
      <c r="V13" s="29">
        <f t="shared" si="10"/>
        <v>0</v>
      </c>
      <c r="W13" s="29">
        <f t="shared" si="10"/>
        <v>0</v>
      </c>
      <c r="X13" s="29">
        <f t="shared" si="1"/>
        <v>0</v>
      </c>
      <c r="Y13" s="30">
        <v>2</v>
      </c>
      <c r="Z13" s="29">
        <f t="shared" si="13"/>
        <v>120</v>
      </c>
      <c r="AA13" s="29">
        <f t="shared" si="11"/>
        <v>8.4</v>
      </c>
      <c r="AB13" s="31">
        <v>25</v>
      </c>
      <c r="AC13" s="31"/>
      <c r="AD13" s="31"/>
      <c r="AE13" s="29">
        <f t="shared" si="12"/>
        <v>153.4</v>
      </c>
      <c r="AF13" s="31"/>
      <c r="AG13" s="29">
        <f t="shared" si="2"/>
        <v>153.4</v>
      </c>
      <c r="AH13" s="6"/>
      <c r="AI13" s="31"/>
    </row>
    <row r="14" spans="1:35" x14ac:dyDescent="0.2">
      <c r="A14" s="21"/>
      <c r="B14" s="22" t="s">
        <v>232</v>
      </c>
      <c r="C14" s="22">
        <v>14</v>
      </c>
      <c r="D14" s="22"/>
      <c r="E14" s="33">
        <f t="shared" si="0"/>
        <v>0</v>
      </c>
      <c r="F14" s="29">
        <f t="shared" si="3"/>
        <v>0</v>
      </c>
      <c r="G14" s="30"/>
      <c r="H14" s="29">
        <f t="shared" si="4"/>
        <v>0</v>
      </c>
      <c r="I14" s="44">
        <v>88</v>
      </c>
      <c r="J14" s="45">
        <v>4</v>
      </c>
      <c r="K14" s="29">
        <f t="shared" si="5"/>
        <v>193.6</v>
      </c>
      <c r="L14" s="31"/>
      <c r="M14" s="30"/>
      <c r="N14" s="29">
        <f t="shared" si="6"/>
        <v>0</v>
      </c>
      <c r="O14" s="44"/>
      <c r="P14" s="29">
        <f t="shared" si="7"/>
        <v>0</v>
      </c>
      <c r="Q14" s="30"/>
      <c r="R14" s="29">
        <f t="shared" si="8"/>
        <v>0</v>
      </c>
      <c r="S14" s="29">
        <f t="shared" si="9"/>
        <v>5.46</v>
      </c>
      <c r="T14" s="29">
        <f t="shared" si="10"/>
        <v>1.28</v>
      </c>
      <c r="U14" s="29">
        <f t="shared" si="10"/>
        <v>12.23</v>
      </c>
      <c r="V14" s="29">
        <f t="shared" si="10"/>
        <v>2.9</v>
      </c>
      <c r="W14" s="29">
        <f t="shared" si="10"/>
        <v>0.13</v>
      </c>
      <c r="X14" s="29">
        <f t="shared" si="1"/>
        <v>21.999999999999996</v>
      </c>
      <c r="Y14" s="30"/>
      <c r="Z14" s="29">
        <f t="shared" si="13"/>
        <v>0</v>
      </c>
      <c r="AA14" s="29">
        <f t="shared" si="11"/>
        <v>0</v>
      </c>
      <c r="AB14" s="31"/>
      <c r="AC14" s="31"/>
      <c r="AD14" s="31"/>
      <c r="AE14" s="29">
        <f t="shared" si="12"/>
        <v>0</v>
      </c>
      <c r="AF14" s="31"/>
      <c r="AG14" s="29">
        <f t="shared" si="2"/>
        <v>215.6</v>
      </c>
      <c r="AH14" s="6"/>
      <c r="AI14" s="31"/>
    </row>
    <row r="15" spans="1:35" x14ac:dyDescent="0.2">
      <c r="A15" s="21"/>
      <c r="B15" s="22" t="s">
        <v>233</v>
      </c>
      <c r="C15" s="22">
        <v>14</v>
      </c>
      <c r="D15" s="22"/>
      <c r="E15" s="33">
        <f t="shared" si="0"/>
        <v>0</v>
      </c>
      <c r="F15" s="29">
        <f t="shared" si="3"/>
        <v>0</v>
      </c>
      <c r="G15" s="30"/>
      <c r="H15" s="29">
        <f t="shared" si="4"/>
        <v>0</v>
      </c>
      <c r="I15" s="44"/>
      <c r="J15" s="45"/>
      <c r="K15" s="29">
        <f t="shared" si="5"/>
        <v>0</v>
      </c>
      <c r="L15" s="31"/>
      <c r="M15" s="30"/>
      <c r="N15" s="29">
        <f t="shared" si="6"/>
        <v>0</v>
      </c>
      <c r="O15" s="44"/>
      <c r="P15" s="29">
        <f t="shared" si="7"/>
        <v>0</v>
      </c>
      <c r="Q15" s="30"/>
      <c r="R15" s="29">
        <f t="shared" si="8"/>
        <v>0</v>
      </c>
      <c r="S15" s="29">
        <f t="shared" si="9"/>
        <v>0</v>
      </c>
      <c r="T15" s="29">
        <f t="shared" si="10"/>
        <v>0</v>
      </c>
      <c r="U15" s="29">
        <f t="shared" si="10"/>
        <v>0</v>
      </c>
      <c r="V15" s="29">
        <f t="shared" si="10"/>
        <v>0</v>
      </c>
      <c r="W15" s="29">
        <f t="shared" si="10"/>
        <v>0</v>
      </c>
      <c r="X15" s="29">
        <f t="shared" si="1"/>
        <v>0</v>
      </c>
      <c r="Y15" s="30">
        <v>2</v>
      </c>
      <c r="Z15" s="29">
        <f t="shared" si="13"/>
        <v>120</v>
      </c>
      <c r="AA15" s="29">
        <f t="shared" si="11"/>
        <v>8.4</v>
      </c>
      <c r="AB15" s="31">
        <v>25</v>
      </c>
      <c r="AC15" s="31"/>
      <c r="AD15" s="31"/>
      <c r="AE15" s="29">
        <f t="shared" si="12"/>
        <v>153.4</v>
      </c>
      <c r="AF15" s="31"/>
      <c r="AG15" s="29">
        <f t="shared" si="2"/>
        <v>153.4</v>
      </c>
      <c r="AH15" s="6"/>
      <c r="AI15" s="31"/>
    </row>
    <row r="16" spans="1:35" x14ac:dyDescent="0.2">
      <c r="A16" s="21"/>
      <c r="B16" s="22" t="s">
        <v>234</v>
      </c>
      <c r="C16" s="22">
        <v>14</v>
      </c>
      <c r="D16" s="22"/>
      <c r="E16" s="33">
        <f t="shared" si="0"/>
        <v>0</v>
      </c>
      <c r="F16" s="29">
        <f t="shared" si="3"/>
        <v>0</v>
      </c>
      <c r="G16" s="30"/>
      <c r="H16" s="29">
        <f t="shared" si="4"/>
        <v>0</v>
      </c>
      <c r="I16" s="44"/>
      <c r="J16" s="45"/>
      <c r="K16" s="29">
        <f t="shared" si="5"/>
        <v>0</v>
      </c>
      <c r="L16" s="31"/>
      <c r="M16" s="30"/>
      <c r="N16" s="29">
        <f t="shared" si="6"/>
        <v>0</v>
      </c>
      <c r="O16" s="44"/>
      <c r="P16" s="29">
        <f t="shared" si="7"/>
        <v>0</v>
      </c>
      <c r="Q16" s="30"/>
      <c r="R16" s="29">
        <f t="shared" si="8"/>
        <v>0</v>
      </c>
      <c r="S16" s="29">
        <f t="shared" si="9"/>
        <v>0</v>
      </c>
      <c r="T16" s="29">
        <f t="shared" si="10"/>
        <v>0</v>
      </c>
      <c r="U16" s="29">
        <f t="shared" si="10"/>
        <v>0</v>
      </c>
      <c r="V16" s="29">
        <f t="shared" si="10"/>
        <v>0</v>
      </c>
      <c r="W16" s="29">
        <f t="shared" si="10"/>
        <v>0</v>
      </c>
      <c r="X16" s="29">
        <f t="shared" si="1"/>
        <v>0</v>
      </c>
      <c r="Y16" s="30">
        <v>2</v>
      </c>
      <c r="Z16" s="29">
        <f t="shared" si="13"/>
        <v>120</v>
      </c>
      <c r="AA16" s="29">
        <f t="shared" si="11"/>
        <v>8.4</v>
      </c>
      <c r="AB16" s="31">
        <v>25</v>
      </c>
      <c r="AC16" s="31"/>
      <c r="AD16" s="31"/>
      <c r="AE16" s="29">
        <f t="shared" si="12"/>
        <v>153.4</v>
      </c>
      <c r="AF16" s="31"/>
      <c r="AG16" s="29">
        <f t="shared" si="2"/>
        <v>153.4</v>
      </c>
      <c r="AH16" s="6"/>
      <c r="AI16" s="31"/>
    </row>
    <row r="17" spans="1:35" x14ac:dyDescent="0.2">
      <c r="A17" s="21"/>
      <c r="B17" s="22" t="s">
        <v>219</v>
      </c>
      <c r="C17" s="22">
        <v>14</v>
      </c>
      <c r="D17" s="22"/>
      <c r="E17" s="33">
        <f t="shared" si="0"/>
        <v>0</v>
      </c>
      <c r="F17" s="29">
        <f t="shared" si="3"/>
        <v>0</v>
      </c>
      <c r="G17" s="30"/>
      <c r="H17" s="29">
        <f t="shared" si="4"/>
        <v>0</v>
      </c>
      <c r="I17" s="44">
        <v>60</v>
      </c>
      <c r="J17" s="45">
        <v>4</v>
      </c>
      <c r="K17" s="29">
        <f t="shared" si="5"/>
        <v>160</v>
      </c>
      <c r="L17" s="31"/>
      <c r="M17" s="30"/>
      <c r="N17" s="29">
        <f t="shared" si="6"/>
        <v>0</v>
      </c>
      <c r="O17" s="44"/>
      <c r="P17" s="29">
        <f t="shared" si="7"/>
        <v>0</v>
      </c>
      <c r="Q17" s="30"/>
      <c r="R17" s="29">
        <f t="shared" si="8"/>
        <v>0</v>
      </c>
      <c r="S17" s="29">
        <f t="shared" si="9"/>
        <v>5.46</v>
      </c>
      <c r="T17" s="29">
        <f t="shared" si="10"/>
        <v>1.28</v>
      </c>
      <c r="U17" s="29">
        <f t="shared" si="10"/>
        <v>12.23</v>
      </c>
      <c r="V17" s="29">
        <f t="shared" si="10"/>
        <v>2.9</v>
      </c>
      <c r="W17" s="29">
        <f t="shared" si="10"/>
        <v>0.13</v>
      </c>
      <c r="X17" s="29">
        <f t="shared" si="1"/>
        <v>21.999999999999996</v>
      </c>
      <c r="Y17" s="30"/>
      <c r="Z17" s="29">
        <f t="shared" si="13"/>
        <v>0</v>
      </c>
      <c r="AA17" s="29">
        <f t="shared" si="11"/>
        <v>0</v>
      </c>
      <c r="AB17" s="31"/>
      <c r="AC17" s="31"/>
      <c r="AD17" s="31"/>
      <c r="AE17" s="29">
        <f t="shared" si="12"/>
        <v>0</v>
      </c>
      <c r="AF17" s="31"/>
      <c r="AG17" s="29">
        <f t="shared" si="2"/>
        <v>182</v>
      </c>
      <c r="AH17" s="6"/>
      <c r="AI17" s="31"/>
    </row>
    <row r="18" spans="1:35" x14ac:dyDescent="0.2">
      <c r="A18" s="21"/>
      <c r="B18" s="22" t="s">
        <v>235</v>
      </c>
      <c r="C18" s="22">
        <v>14</v>
      </c>
      <c r="D18" s="22">
        <v>2</v>
      </c>
      <c r="E18" s="33">
        <f t="shared" si="0"/>
        <v>28</v>
      </c>
      <c r="F18" s="29">
        <f t="shared" si="3"/>
        <v>280</v>
      </c>
      <c r="G18" s="30"/>
      <c r="H18" s="29">
        <f t="shared" si="4"/>
        <v>0</v>
      </c>
      <c r="I18" s="44">
        <v>240</v>
      </c>
      <c r="J18" s="45">
        <v>12</v>
      </c>
      <c r="K18" s="29">
        <f t="shared" si="5"/>
        <v>552</v>
      </c>
      <c r="L18" s="31"/>
      <c r="M18" s="30"/>
      <c r="N18" s="29">
        <f t="shared" si="6"/>
        <v>0</v>
      </c>
      <c r="O18" s="44"/>
      <c r="P18" s="29">
        <f t="shared" si="7"/>
        <v>0</v>
      </c>
      <c r="Q18" s="30"/>
      <c r="R18" s="29">
        <f t="shared" si="8"/>
        <v>0</v>
      </c>
      <c r="S18" s="29">
        <f t="shared" si="9"/>
        <v>16.37</v>
      </c>
      <c r="T18" s="29">
        <f t="shared" si="10"/>
        <v>3.83</v>
      </c>
      <c r="U18" s="29">
        <f t="shared" si="10"/>
        <v>36.700000000000003</v>
      </c>
      <c r="V18" s="29">
        <f t="shared" si="10"/>
        <v>8.7100000000000009</v>
      </c>
      <c r="W18" s="29">
        <f t="shared" si="10"/>
        <v>0.4</v>
      </c>
      <c r="X18" s="29">
        <f t="shared" si="1"/>
        <v>66.010000000000019</v>
      </c>
      <c r="Y18" s="30"/>
      <c r="Z18" s="29">
        <f t="shared" si="13"/>
        <v>0</v>
      </c>
      <c r="AA18" s="29">
        <f t="shared" si="11"/>
        <v>0</v>
      </c>
      <c r="AB18" s="31"/>
      <c r="AC18" s="31"/>
      <c r="AD18" s="31"/>
      <c r="AE18" s="29">
        <f t="shared" si="12"/>
        <v>0</v>
      </c>
      <c r="AF18" s="31"/>
      <c r="AG18" s="29">
        <f t="shared" si="2"/>
        <v>898.01</v>
      </c>
      <c r="AH18" s="6"/>
      <c r="AI18" s="31"/>
    </row>
    <row r="19" spans="1:35" x14ac:dyDescent="0.2">
      <c r="A19" s="21"/>
      <c r="B19" s="22" t="s">
        <v>179</v>
      </c>
      <c r="C19" s="22">
        <v>14</v>
      </c>
      <c r="D19" s="22">
        <v>1</v>
      </c>
      <c r="E19" s="33">
        <f t="shared" si="0"/>
        <v>14</v>
      </c>
      <c r="F19" s="29">
        <f t="shared" si="3"/>
        <v>140</v>
      </c>
      <c r="G19" s="30"/>
      <c r="H19" s="29">
        <f t="shared" si="4"/>
        <v>0</v>
      </c>
      <c r="I19" s="30">
        <v>250</v>
      </c>
      <c r="J19" s="31">
        <v>10</v>
      </c>
      <c r="K19" s="29">
        <f t="shared" si="5"/>
        <v>520</v>
      </c>
      <c r="L19" s="31"/>
      <c r="M19" s="30"/>
      <c r="N19" s="29">
        <f t="shared" si="6"/>
        <v>0</v>
      </c>
      <c r="O19" s="30"/>
      <c r="P19" s="29">
        <f t="shared" si="7"/>
        <v>0</v>
      </c>
      <c r="Q19" s="30"/>
      <c r="R19" s="29">
        <f t="shared" si="8"/>
        <v>0</v>
      </c>
      <c r="S19" s="29">
        <f t="shared" si="9"/>
        <v>13.64</v>
      </c>
      <c r="T19" s="29">
        <f t="shared" si="10"/>
        <v>3.19</v>
      </c>
      <c r="U19" s="29">
        <f t="shared" si="10"/>
        <v>30.58</v>
      </c>
      <c r="V19" s="29">
        <f t="shared" si="10"/>
        <v>7.26</v>
      </c>
      <c r="W19" s="29">
        <f t="shared" si="10"/>
        <v>0.33</v>
      </c>
      <c r="X19" s="29">
        <f t="shared" si="1"/>
        <v>54.999999999999993</v>
      </c>
      <c r="Y19" s="30"/>
      <c r="Z19" s="29">
        <f t="shared" si="13"/>
        <v>0</v>
      </c>
      <c r="AA19" s="29">
        <f t="shared" si="11"/>
        <v>0</v>
      </c>
      <c r="AB19" s="31"/>
      <c r="AC19" s="31"/>
      <c r="AD19" s="31"/>
      <c r="AE19" s="29">
        <f t="shared" si="12"/>
        <v>0</v>
      </c>
      <c r="AF19" s="31"/>
      <c r="AG19" s="29">
        <f t="shared" si="2"/>
        <v>715</v>
      </c>
      <c r="AH19" s="6"/>
      <c r="AI19" s="31"/>
    </row>
    <row r="20" spans="1:35" x14ac:dyDescent="0.2">
      <c r="A20" s="21"/>
      <c r="B20" s="22" t="s">
        <v>180</v>
      </c>
      <c r="C20" s="22">
        <v>14</v>
      </c>
      <c r="D20" s="22"/>
      <c r="E20" s="33">
        <f t="shared" si="0"/>
        <v>0</v>
      </c>
      <c r="F20" s="29">
        <f t="shared" si="3"/>
        <v>0</v>
      </c>
      <c r="G20" s="30"/>
      <c r="H20" s="29">
        <f t="shared" si="4"/>
        <v>0</v>
      </c>
      <c r="I20" s="30"/>
      <c r="J20" s="31"/>
      <c r="K20" s="29">
        <f t="shared" si="5"/>
        <v>0</v>
      </c>
      <c r="L20" s="31"/>
      <c r="M20" s="30"/>
      <c r="N20" s="29">
        <f t="shared" si="6"/>
        <v>0</v>
      </c>
      <c r="O20" s="30"/>
      <c r="P20" s="29">
        <f t="shared" si="7"/>
        <v>0</v>
      </c>
      <c r="Q20" s="30"/>
      <c r="R20" s="29">
        <f t="shared" si="8"/>
        <v>0</v>
      </c>
      <c r="S20" s="29">
        <f t="shared" si="9"/>
        <v>0</v>
      </c>
      <c r="T20" s="29">
        <f t="shared" si="10"/>
        <v>0</v>
      </c>
      <c r="U20" s="29">
        <f t="shared" si="10"/>
        <v>0</v>
      </c>
      <c r="V20" s="29">
        <f t="shared" si="10"/>
        <v>0</v>
      </c>
      <c r="W20" s="29">
        <f t="shared" si="10"/>
        <v>0</v>
      </c>
      <c r="X20" s="29">
        <f t="shared" si="1"/>
        <v>0</v>
      </c>
      <c r="Y20" s="30">
        <v>4</v>
      </c>
      <c r="Z20" s="29">
        <f t="shared" si="13"/>
        <v>240</v>
      </c>
      <c r="AA20" s="29">
        <f t="shared" si="11"/>
        <v>16.8</v>
      </c>
      <c r="AB20" s="31">
        <v>25</v>
      </c>
      <c r="AC20" s="31"/>
      <c r="AD20" s="31"/>
      <c r="AE20" s="29">
        <f t="shared" si="12"/>
        <v>281.8</v>
      </c>
      <c r="AF20" s="31"/>
      <c r="AG20" s="29">
        <f t="shared" si="2"/>
        <v>281.8</v>
      </c>
      <c r="AH20" s="6"/>
      <c r="AI20" s="31"/>
    </row>
    <row r="21" spans="1:35" x14ac:dyDescent="0.2">
      <c r="A21" s="21"/>
      <c r="B21" s="22"/>
      <c r="C21" s="22"/>
      <c r="D21" s="22"/>
      <c r="E21" s="33">
        <f t="shared" si="0"/>
        <v>0</v>
      </c>
      <c r="F21" s="29">
        <f t="shared" si="3"/>
        <v>0</v>
      </c>
      <c r="G21" s="30"/>
      <c r="H21" s="29">
        <f t="shared" si="4"/>
        <v>0</v>
      </c>
      <c r="I21" s="30"/>
      <c r="J21" s="31"/>
      <c r="K21" s="29">
        <f t="shared" si="5"/>
        <v>0</v>
      </c>
      <c r="L21" s="31"/>
      <c r="M21" s="30"/>
      <c r="N21" s="29">
        <f t="shared" si="6"/>
        <v>0</v>
      </c>
      <c r="O21" s="30"/>
      <c r="P21" s="29">
        <f t="shared" si="7"/>
        <v>0</v>
      </c>
      <c r="Q21" s="30"/>
      <c r="R21" s="29">
        <f t="shared" si="8"/>
        <v>0</v>
      </c>
      <c r="S21" s="29">
        <f t="shared" si="9"/>
        <v>0</v>
      </c>
      <c r="T21" s="29">
        <f t="shared" si="10"/>
        <v>0</v>
      </c>
      <c r="U21" s="29">
        <f t="shared" si="10"/>
        <v>0</v>
      </c>
      <c r="V21" s="29">
        <f t="shared" si="10"/>
        <v>0</v>
      </c>
      <c r="W21" s="29">
        <f t="shared" si="10"/>
        <v>0</v>
      </c>
      <c r="X21" s="29">
        <f t="shared" si="1"/>
        <v>0</v>
      </c>
      <c r="Y21" s="30"/>
      <c r="Z21" s="29">
        <f t="shared" si="13"/>
        <v>0</v>
      </c>
      <c r="AA21" s="29">
        <f t="shared" si="11"/>
        <v>0</v>
      </c>
      <c r="AB21" s="31"/>
      <c r="AC21" s="31"/>
      <c r="AD21" s="31"/>
      <c r="AE21" s="29">
        <f t="shared" si="12"/>
        <v>0</v>
      </c>
      <c r="AF21" s="31"/>
      <c r="AG21" s="29">
        <f t="shared" si="2"/>
        <v>0</v>
      </c>
      <c r="AH21" s="6"/>
      <c r="AI21" s="31"/>
    </row>
    <row r="22" spans="1:35" x14ac:dyDescent="0.2">
      <c r="A22" s="21"/>
      <c r="B22" s="22"/>
      <c r="C22" s="22"/>
      <c r="D22" s="22"/>
      <c r="E22" s="33">
        <f t="shared" si="0"/>
        <v>0</v>
      </c>
      <c r="F22" s="29">
        <f t="shared" si="3"/>
        <v>0</v>
      </c>
      <c r="G22" s="30"/>
      <c r="H22" s="29">
        <f t="shared" si="4"/>
        <v>0</v>
      </c>
      <c r="I22" s="30"/>
      <c r="J22" s="31"/>
      <c r="K22" s="29">
        <f t="shared" si="5"/>
        <v>0</v>
      </c>
      <c r="L22" s="31"/>
      <c r="M22" s="30"/>
      <c r="N22" s="29">
        <f t="shared" si="6"/>
        <v>0</v>
      </c>
      <c r="O22" s="30"/>
      <c r="P22" s="29">
        <f t="shared" si="7"/>
        <v>0</v>
      </c>
      <c r="Q22" s="30"/>
      <c r="R22" s="29">
        <f t="shared" si="8"/>
        <v>0</v>
      </c>
      <c r="S22" s="29">
        <f t="shared" si="9"/>
        <v>0</v>
      </c>
      <c r="T22" s="29">
        <f t="shared" si="10"/>
        <v>0</v>
      </c>
      <c r="U22" s="29">
        <f t="shared" si="10"/>
        <v>0</v>
      </c>
      <c r="V22" s="29">
        <f t="shared" si="10"/>
        <v>0</v>
      </c>
      <c r="W22" s="29">
        <f t="shared" si="10"/>
        <v>0</v>
      </c>
      <c r="X22" s="29">
        <f t="shared" si="1"/>
        <v>0</v>
      </c>
      <c r="Y22" s="30"/>
      <c r="Z22" s="29">
        <f t="shared" si="13"/>
        <v>0</v>
      </c>
      <c r="AA22" s="29">
        <f t="shared" si="11"/>
        <v>0</v>
      </c>
      <c r="AB22" s="31"/>
      <c r="AC22" s="31"/>
      <c r="AD22" s="31"/>
      <c r="AE22" s="29">
        <f t="shared" si="12"/>
        <v>0</v>
      </c>
      <c r="AF22" s="31"/>
      <c r="AG22" s="29">
        <f t="shared" si="2"/>
        <v>0</v>
      </c>
      <c r="AH22" s="6"/>
      <c r="AI22" s="31"/>
    </row>
    <row r="23" spans="1:35" x14ac:dyDescent="0.2">
      <c r="A23" s="21"/>
      <c r="B23" s="22"/>
      <c r="C23" s="22"/>
      <c r="D23" s="22"/>
      <c r="E23" s="33">
        <f t="shared" si="0"/>
        <v>0</v>
      </c>
      <c r="F23" s="29">
        <f t="shared" si="3"/>
        <v>0</v>
      </c>
      <c r="G23" s="30"/>
      <c r="H23" s="29">
        <f t="shared" si="4"/>
        <v>0</v>
      </c>
      <c r="I23" s="30"/>
      <c r="J23" s="31"/>
      <c r="K23" s="29">
        <f t="shared" si="5"/>
        <v>0</v>
      </c>
      <c r="L23" s="31"/>
      <c r="M23" s="30"/>
      <c r="N23" s="29">
        <f t="shared" si="6"/>
        <v>0</v>
      </c>
      <c r="O23" s="30"/>
      <c r="P23" s="29">
        <f t="shared" si="7"/>
        <v>0</v>
      </c>
      <c r="Q23" s="30"/>
      <c r="R23" s="29">
        <f t="shared" si="8"/>
        <v>0</v>
      </c>
      <c r="S23" s="29">
        <f t="shared" si="9"/>
        <v>0</v>
      </c>
      <c r="T23" s="29">
        <f t="shared" si="10"/>
        <v>0</v>
      </c>
      <c r="U23" s="29">
        <f t="shared" si="10"/>
        <v>0</v>
      </c>
      <c r="V23" s="29">
        <f t="shared" si="10"/>
        <v>0</v>
      </c>
      <c r="W23" s="29">
        <f t="shared" si="10"/>
        <v>0</v>
      </c>
      <c r="X23" s="29">
        <f t="shared" si="1"/>
        <v>0</v>
      </c>
      <c r="Y23" s="30"/>
      <c r="Z23" s="29">
        <f t="shared" si="13"/>
        <v>0</v>
      </c>
      <c r="AA23" s="29">
        <f t="shared" si="11"/>
        <v>0</v>
      </c>
      <c r="AB23" s="31"/>
      <c r="AC23" s="31"/>
      <c r="AD23" s="31"/>
      <c r="AE23" s="29">
        <f t="shared" si="12"/>
        <v>0</v>
      </c>
      <c r="AF23" s="31"/>
      <c r="AG23" s="29">
        <f t="shared" si="2"/>
        <v>0</v>
      </c>
      <c r="AH23" s="6"/>
      <c r="AI23" s="31"/>
    </row>
    <row r="24" spans="1:35" x14ac:dyDescent="0.2">
      <c r="A24" s="21"/>
      <c r="B24" s="22"/>
      <c r="C24" s="22"/>
      <c r="D24" s="22"/>
      <c r="E24" s="33">
        <f t="shared" si="0"/>
        <v>0</v>
      </c>
      <c r="F24" s="29">
        <f t="shared" si="3"/>
        <v>0</v>
      </c>
      <c r="G24" s="30"/>
      <c r="H24" s="29">
        <f t="shared" si="4"/>
        <v>0</v>
      </c>
      <c r="I24" s="30"/>
      <c r="J24" s="31"/>
      <c r="K24" s="29">
        <f t="shared" si="5"/>
        <v>0</v>
      </c>
      <c r="L24" s="31"/>
      <c r="M24" s="30"/>
      <c r="N24" s="29">
        <f t="shared" si="6"/>
        <v>0</v>
      </c>
      <c r="O24" s="30"/>
      <c r="P24" s="29">
        <f t="shared" si="7"/>
        <v>0</v>
      </c>
      <c r="Q24" s="30"/>
      <c r="R24" s="29">
        <f t="shared" si="8"/>
        <v>0</v>
      </c>
      <c r="S24" s="29">
        <f t="shared" si="9"/>
        <v>0</v>
      </c>
      <c r="T24" s="29">
        <f t="shared" si="10"/>
        <v>0</v>
      </c>
      <c r="U24" s="29">
        <f t="shared" si="10"/>
        <v>0</v>
      </c>
      <c r="V24" s="29">
        <f t="shared" si="10"/>
        <v>0</v>
      </c>
      <c r="W24" s="29">
        <f t="shared" si="10"/>
        <v>0</v>
      </c>
      <c r="X24" s="29">
        <f t="shared" si="1"/>
        <v>0</v>
      </c>
      <c r="Y24" s="30"/>
      <c r="Z24" s="29">
        <f t="shared" si="13"/>
        <v>0</v>
      </c>
      <c r="AA24" s="29">
        <f t="shared" si="11"/>
        <v>0</v>
      </c>
      <c r="AB24" s="31"/>
      <c r="AC24" s="31"/>
      <c r="AD24" s="31"/>
      <c r="AE24" s="29">
        <f t="shared" si="12"/>
        <v>0</v>
      </c>
      <c r="AF24" s="31"/>
      <c r="AG24" s="29">
        <f t="shared" si="2"/>
        <v>0</v>
      </c>
      <c r="AH24" s="6"/>
      <c r="AI24" s="31"/>
    </row>
    <row r="25" spans="1:35" x14ac:dyDescent="0.2">
      <c r="A25" s="22"/>
      <c r="B25" s="22"/>
      <c r="C25" s="22"/>
      <c r="D25" s="22"/>
      <c r="E25" s="33">
        <f t="shared" si="0"/>
        <v>0</v>
      </c>
      <c r="F25" s="29">
        <f t="shared" si="3"/>
        <v>0</v>
      </c>
      <c r="G25" s="30"/>
      <c r="H25" s="29">
        <f t="shared" si="4"/>
        <v>0</v>
      </c>
      <c r="I25" s="30"/>
      <c r="J25" s="31"/>
      <c r="K25" s="29">
        <f t="shared" si="5"/>
        <v>0</v>
      </c>
      <c r="L25" s="31"/>
      <c r="M25" s="30"/>
      <c r="N25" s="29">
        <f t="shared" si="6"/>
        <v>0</v>
      </c>
      <c r="O25" s="30"/>
      <c r="P25" s="29">
        <f t="shared" si="7"/>
        <v>0</v>
      </c>
      <c r="Q25" s="30"/>
      <c r="R25" s="29">
        <f t="shared" si="8"/>
        <v>0</v>
      </c>
      <c r="S25" s="29">
        <f t="shared" si="9"/>
        <v>0</v>
      </c>
      <c r="T25" s="29">
        <f t="shared" si="10"/>
        <v>0</v>
      </c>
      <c r="U25" s="29">
        <f t="shared" si="10"/>
        <v>0</v>
      </c>
      <c r="V25" s="29">
        <f t="shared" si="10"/>
        <v>0</v>
      </c>
      <c r="W25" s="29">
        <f t="shared" si="10"/>
        <v>0</v>
      </c>
      <c r="X25" s="29">
        <f t="shared" si="1"/>
        <v>0</v>
      </c>
      <c r="Y25" s="30"/>
      <c r="Z25" s="29">
        <f t="shared" si="13"/>
        <v>0</v>
      </c>
      <c r="AA25" s="29">
        <f t="shared" si="11"/>
        <v>0</v>
      </c>
      <c r="AB25" s="31"/>
      <c r="AC25" s="31"/>
      <c r="AD25" s="31"/>
      <c r="AE25" s="29">
        <f t="shared" si="12"/>
        <v>0</v>
      </c>
      <c r="AF25" s="31"/>
      <c r="AG25" s="29">
        <f t="shared" si="2"/>
        <v>0</v>
      </c>
      <c r="AH25" s="6"/>
      <c r="AI25" s="31"/>
    </row>
    <row r="26" spans="1:35" x14ac:dyDescent="0.2">
      <c r="A26" s="22"/>
      <c r="B26" s="22"/>
      <c r="C26" s="22"/>
      <c r="D26" s="22"/>
      <c r="E26" s="33">
        <f t="shared" si="0"/>
        <v>0</v>
      </c>
      <c r="F26" s="29">
        <f t="shared" si="3"/>
        <v>0</v>
      </c>
      <c r="G26" s="30"/>
      <c r="H26" s="29">
        <f t="shared" si="4"/>
        <v>0</v>
      </c>
      <c r="I26" s="30"/>
      <c r="J26" s="31"/>
      <c r="K26" s="29">
        <f t="shared" si="5"/>
        <v>0</v>
      </c>
      <c r="L26" s="31"/>
      <c r="M26" s="30"/>
      <c r="N26" s="29">
        <f t="shared" si="6"/>
        <v>0</v>
      </c>
      <c r="O26" s="30"/>
      <c r="P26" s="29">
        <f t="shared" si="7"/>
        <v>0</v>
      </c>
      <c r="Q26" s="30"/>
      <c r="R26" s="29">
        <f t="shared" si="8"/>
        <v>0</v>
      </c>
      <c r="S26" s="29">
        <f t="shared" si="9"/>
        <v>0</v>
      </c>
      <c r="T26" s="29">
        <f t="shared" si="10"/>
        <v>0</v>
      </c>
      <c r="U26" s="29">
        <f t="shared" si="10"/>
        <v>0</v>
      </c>
      <c r="V26" s="29">
        <f t="shared" si="10"/>
        <v>0</v>
      </c>
      <c r="W26" s="29">
        <f t="shared" si="10"/>
        <v>0</v>
      </c>
      <c r="X26" s="29">
        <f t="shared" si="1"/>
        <v>0</v>
      </c>
      <c r="Y26" s="30"/>
      <c r="Z26" s="29">
        <f t="shared" si="13"/>
        <v>0</v>
      </c>
      <c r="AA26" s="29">
        <f t="shared" si="11"/>
        <v>0</v>
      </c>
      <c r="AB26" s="31"/>
      <c r="AC26" s="31"/>
      <c r="AD26" s="31"/>
      <c r="AE26" s="29">
        <f t="shared" si="12"/>
        <v>0</v>
      </c>
      <c r="AF26" s="31"/>
      <c r="AG26" s="29">
        <f t="shared" si="2"/>
        <v>0</v>
      </c>
      <c r="AH26" s="6"/>
      <c r="AI26" s="31"/>
    </row>
    <row r="27" spans="1:35" x14ac:dyDescent="0.2">
      <c r="A27" s="21"/>
      <c r="B27" s="22"/>
      <c r="C27" s="22"/>
      <c r="D27" s="22"/>
      <c r="E27" s="33">
        <f t="shared" si="0"/>
        <v>0</v>
      </c>
      <c r="F27" s="29">
        <f t="shared" si="3"/>
        <v>0</v>
      </c>
      <c r="G27" s="30"/>
      <c r="H27" s="29">
        <f t="shared" si="4"/>
        <v>0</v>
      </c>
      <c r="I27" s="30"/>
      <c r="J27" s="31"/>
      <c r="K27" s="29">
        <f t="shared" si="5"/>
        <v>0</v>
      </c>
      <c r="L27" s="31"/>
      <c r="M27" s="30"/>
      <c r="N27" s="29">
        <f t="shared" si="6"/>
        <v>0</v>
      </c>
      <c r="O27" s="30"/>
      <c r="P27" s="29">
        <f t="shared" si="7"/>
        <v>0</v>
      </c>
      <c r="Q27" s="30"/>
      <c r="R27" s="29">
        <f t="shared" si="8"/>
        <v>0</v>
      </c>
      <c r="S27" s="29">
        <f t="shared" si="9"/>
        <v>0</v>
      </c>
      <c r="T27" s="29">
        <f t="shared" si="10"/>
        <v>0</v>
      </c>
      <c r="U27" s="29">
        <f t="shared" si="10"/>
        <v>0</v>
      </c>
      <c r="V27" s="29">
        <f t="shared" si="10"/>
        <v>0</v>
      </c>
      <c r="W27" s="29">
        <f t="shared" si="10"/>
        <v>0</v>
      </c>
      <c r="X27" s="29">
        <f t="shared" si="1"/>
        <v>0</v>
      </c>
      <c r="Y27" s="30"/>
      <c r="Z27" s="29">
        <f t="shared" si="13"/>
        <v>0</v>
      </c>
      <c r="AA27" s="29">
        <f t="shared" si="11"/>
        <v>0</v>
      </c>
      <c r="AB27" s="31"/>
      <c r="AC27" s="31"/>
      <c r="AD27" s="31"/>
      <c r="AE27" s="29">
        <f t="shared" si="12"/>
        <v>0</v>
      </c>
      <c r="AF27" s="31"/>
      <c r="AG27" s="29">
        <f t="shared" si="2"/>
        <v>0</v>
      </c>
      <c r="AH27" s="6"/>
      <c r="AI27" s="31"/>
    </row>
    <row r="28" spans="1:35" x14ac:dyDescent="0.2">
      <c r="A28" s="22"/>
      <c r="B28" s="22"/>
      <c r="C28" s="22"/>
      <c r="D28" s="22"/>
      <c r="E28" s="33">
        <f t="shared" si="0"/>
        <v>0</v>
      </c>
      <c r="F28" s="29">
        <f t="shared" si="3"/>
        <v>0</v>
      </c>
      <c r="G28" s="30"/>
      <c r="H28" s="29">
        <f t="shared" si="4"/>
        <v>0</v>
      </c>
      <c r="I28" s="30"/>
      <c r="J28" s="31"/>
      <c r="K28" s="29">
        <f t="shared" si="5"/>
        <v>0</v>
      </c>
      <c r="L28" s="31"/>
      <c r="M28" s="30"/>
      <c r="N28" s="29">
        <f t="shared" si="6"/>
        <v>0</v>
      </c>
      <c r="O28" s="30"/>
      <c r="P28" s="29">
        <f t="shared" si="7"/>
        <v>0</v>
      </c>
      <c r="Q28" s="30"/>
      <c r="R28" s="29">
        <f t="shared" si="8"/>
        <v>0</v>
      </c>
      <c r="S28" s="29">
        <f t="shared" si="9"/>
        <v>0</v>
      </c>
      <c r="T28" s="29">
        <f t="shared" si="10"/>
        <v>0</v>
      </c>
      <c r="U28" s="29">
        <f t="shared" si="10"/>
        <v>0</v>
      </c>
      <c r="V28" s="29">
        <f t="shared" si="10"/>
        <v>0</v>
      </c>
      <c r="W28" s="29">
        <f t="shared" si="10"/>
        <v>0</v>
      </c>
      <c r="X28" s="29">
        <f t="shared" si="1"/>
        <v>0</v>
      </c>
      <c r="Y28" s="30"/>
      <c r="Z28" s="29">
        <f t="shared" si="13"/>
        <v>0</v>
      </c>
      <c r="AA28" s="29">
        <f t="shared" si="11"/>
        <v>0</v>
      </c>
      <c r="AB28" s="31"/>
      <c r="AC28" s="31"/>
      <c r="AD28" s="31"/>
      <c r="AE28" s="29">
        <f t="shared" si="12"/>
        <v>0</v>
      </c>
      <c r="AF28" s="31"/>
      <c r="AG28" s="29">
        <f t="shared" si="2"/>
        <v>0</v>
      </c>
      <c r="AH28" s="6"/>
      <c r="AI28" s="31"/>
    </row>
    <row r="29" spans="1:35" x14ac:dyDescent="0.2">
      <c r="A29" s="22"/>
      <c r="B29" s="22"/>
      <c r="C29" s="22"/>
      <c r="D29" s="22"/>
      <c r="E29" s="33">
        <f t="shared" si="0"/>
        <v>0</v>
      </c>
      <c r="F29" s="29">
        <f t="shared" si="3"/>
        <v>0</v>
      </c>
      <c r="G29" s="30"/>
      <c r="H29" s="29">
        <f t="shared" si="4"/>
        <v>0</v>
      </c>
      <c r="I29" s="30"/>
      <c r="J29" s="31"/>
      <c r="K29" s="29">
        <f t="shared" si="5"/>
        <v>0</v>
      </c>
      <c r="L29" s="31"/>
      <c r="M29" s="30"/>
      <c r="N29" s="29">
        <f t="shared" si="6"/>
        <v>0</v>
      </c>
      <c r="O29" s="30"/>
      <c r="P29" s="29">
        <f t="shared" si="7"/>
        <v>0</v>
      </c>
      <c r="Q29" s="30"/>
      <c r="R29" s="29">
        <f t="shared" si="8"/>
        <v>0</v>
      </c>
      <c r="S29" s="29">
        <f t="shared" si="9"/>
        <v>0</v>
      </c>
      <c r="T29" s="29">
        <f t="shared" si="10"/>
        <v>0</v>
      </c>
      <c r="U29" s="29">
        <f t="shared" si="10"/>
        <v>0</v>
      </c>
      <c r="V29" s="29">
        <f t="shared" si="10"/>
        <v>0</v>
      </c>
      <c r="W29" s="29">
        <f t="shared" si="10"/>
        <v>0</v>
      </c>
      <c r="X29" s="29">
        <f t="shared" si="1"/>
        <v>0</v>
      </c>
      <c r="Y29" s="30"/>
      <c r="Z29" s="29">
        <f t="shared" si="13"/>
        <v>0</v>
      </c>
      <c r="AA29" s="29">
        <f t="shared" si="11"/>
        <v>0</v>
      </c>
      <c r="AB29" s="31"/>
      <c r="AC29" s="31"/>
      <c r="AD29" s="31"/>
      <c r="AE29" s="29">
        <f t="shared" si="12"/>
        <v>0</v>
      </c>
      <c r="AF29" s="31"/>
      <c r="AG29" s="29">
        <f t="shared" si="2"/>
        <v>0</v>
      </c>
      <c r="AH29" s="6"/>
      <c r="AI29" s="31"/>
    </row>
    <row r="30" spans="1:35" x14ac:dyDescent="0.2">
      <c r="A30" s="22"/>
      <c r="B30" s="22"/>
      <c r="C30" s="22"/>
      <c r="D30" s="22"/>
      <c r="E30" s="33">
        <f t="shared" si="0"/>
        <v>0</v>
      </c>
      <c r="F30" s="29">
        <f t="shared" si="3"/>
        <v>0</v>
      </c>
      <c r="G30" s="30"/>
      <c r="H30" s="29">
        <f t="shared" si="4"/>
        <v>0</v>
      </c>
      <c r="I30" s="30"/>
      <c r="J30" s="31"/>
      <c r="K30" s="29">
        <f t="shared" si="5"/>
        <v>0</v>
      </c>
      <c r="L30" s="31"/>
      <c r="M30" s="30"/>
      <c r="N30" s="29">
        <f t="shared" si="6"/>
        <v>0</v>
      </c>
      <c r="O30" s="30"/>
      <c r="P30" s="29">
        <f t="shared" si="7"/>
        <v>0</v>
      </c>
      <c r="Q30" s="30"/>
      <c r="R30" s="29">
        <f t="shared" si="8"/>
        <v>0</v>
      </c>
      <c r="S30" s="29">
        <f t="shared" si="9"/>
        <v>0</v>
      </c>
      <c r="T30" s="29">
        <f t="shared" si="10"/>
        <v>0</v>
      </c>
      <c r="U30" s="29">
        <f t="shared" si="10"/>
        <v>0</v>
      </c>
      <c r="V30" s="29">
        <f t="shared" si="10"/>
        <v>0</v>
      </c>
      <c r="W30" s="29">
        <f t="shared" si="10"/>
        <v>0</v>
      </c>
      <c r="X30" s="29">
        <f t="shared" si="1"/>
        <v>0</v>
      </c>
      <c r="Y30" s="30"/>
      <c r="Z30" s="29">
        <f t="shared" si="13"/>
        <v>0</v>
      </c>
      <c r="AA30" s="29">
        <f t="shared" si="11"/>
        <v>0</v>
      </c>
      <c r="AB30" s="31"/>
      <c r="AC30" s="31"/>
      <c r="AD30" s="31"/>
      <c r="AE30" s="29">
        <f t="shared" si="12"/>
        <v>0</v>
      </c>
      <c r="AF30" s="31"/>
      <c r="AG30" s="29">
        <f t="shared" si="2"/>
        <v>0</v>
      </c>
      <c r="AH30" s="6"/>
      <c r="AI30" s="31"/>
    </row>
    <row r="31" spans="1:35" x14ac:dyDescent="0.2">
      <c r="A31" s="22"/>
      <c r="B31" s="22"/>
      <c r="C31" s="22"/>
      <c r="D31" s="22"/>
      <c r="E31" s="33">
        <f t="shared" si="0"/>
        <v>0</v>
      </c>
      <c r="F31" s="29">
        <f t="shared" si="3"/>
        <v>0</v>
      </c>
      <c r="G31" s="30"/>
      <c r="H31" s="29">
        <f t="shared" si="4"/>
        <v>0</v>
      </c>
      <c r="I31" s="30"/>
      <c r="J31" s="31"/>
      <c r="K31" s="29">
        <f t="shared" si="5"/>
        <v>0</v>
      </c>
      <c r="L31" s="31"/>
      <c r="M31" s="30"/>
      <c r="N31" s="29">
        <f t="shared" si="6"/>
        <v>0</v>
      </c>
      <c r="O31" s="30"/>
      <c r="P31" s="29">
        <f t="shared" si="7"/>
        <v>0</v>
      </c>
      <c r="Q31" s="30"/>
      <c r="R31" s="29">
        <f t="shared" si="8"/>
        <v>0</v>
      </c>
      <c r="S31" s="29">
        <f t="shared" si="9"/>
        <v>0</v>
      </c>
      <c r="T31" s="29">
        <f t="shared" si="10"/>
        <v>0</v>
      </c>
      <c r="U31" s="29">
        <f t="shared" si="10"/>
        <v>0</v>
      </c>
      <c r="V31" s="29">
        <f t="shared" si="10"/>
        <v>0</v>
      </c>
      <c r="W31" s="29">
        <f t="shared" si="10"/>
        <v>0</v>
      </c>
      <c r="X31" s="29">
        <f t="shared" si="1"/>
        <v>0</v>
      </c>
      <c r="Y31" s="30"/>
      <c r="Z31" s="29">
        <f t="shared" si="13"/>
        <v>0</v>
      </c>
      <c r="AA31" s="29">
        <f t="shared" si="11"/>
        <v>0</v>
      </c>
      <c r="AB31" s="31"/>
      <c r="AC31" s="31"/>
      <c r="AD31" s="31"/>
      <c r="AE31" s="29">
        <f t="shared" si="12"/>
        <v>0</v>
      </c>
      <c r="AF31" s="31"/>
      <c r="AG31" s="29">
        <f t="shared" si="2"/>
        <v>0</v>
      </c>
      <c r="AH31" s="6"/>
      <c r="AI31" s="31"/>
    </row>
    <row r="32" spans="1:35" x14ac:dyDescent="0.2">
      <c r="A32" s="22"/>
      <c r="B32" s="22"/>
      <c r="C32" s="22"/>
      <c r="D32" s="22"/>
      <c r="E32" s="33">
        <f t="shared" si="0"/>
        <v>0</v>
      </c>
      <c r="F32" s="29">
        <f t="shared" si="3"/>
        <v>0</v>
      </c>
      <c r="G32" s="30"/>
      <c r="H32" s="29">
        <f t="shared" si="4"/>
        <v>0</v>
      </c>
      <c r="I32" s="30"/>
      <c r="J32" s="31"/>
      <c r="K32" s="29">
        <f t="shared" si="5"/>
        <v>0</v>
      </c>
      <c r="L32" s="31"/>
      <c r="M32" s="30"/>
      <c r="N32" s="29">
        <f t="shared" si="6"/>
        <v>0</v>
      </c>
      <c r="O32" s="30"/>
      <c r="P32" s="29">
        <f t="shared" si="7"/>
        <v>0</v>
      </c>
      <c r="Q32" s="30"/>
      <c r="R32" s="29">
        <f t="shared" si="8"/>
        <v>0</v>
      </c>
      <c r="S32" s="29">
        <f t="shared" si="9"/>
        <v>0</v>
      </c>
      <c r="T32" s="29">
        <f t="shared" si="10"/>
        <v>0</v>
      </c>
      <c r="U32" s="29">
        <f t="shared" si="10"/>
        <v>0</v>
      </c>
      <c r="V32" s="29">
        <f t="shared" si="10"/>
        <v>0</v>
      </c>
      <c r="W32" s="29">
        <f t="shared" si="10"/>
        <v>0</v>
      </c>
      <c r="X32" s="29">
        <f t="shared" si="1"/>
        <v>0</v>
      </c>
      <c r="Y32" s="30"/>
      <c r="Z32" s="29">
        <f t="shared" si="13"/>
        <v>0</v>
      </c>
      <c r="AA32" s="29">
        <f t="shared" si="11"/>
        <v>0</v>
      </c>
      <c r="AB32" s="31"/>
      <c r="AC32" s="31"/>
      <c r="AD32" s="31"/>
      <c r="AE32" s="29">
        <f t="shared" si="12"/>
        <v>0</v>
      </c>
      <c r="AF32" s="31"/>
      <c r="AG32" s="29">
        <f t="shared" si="2"/>
        <v>0</v>
      </c>
      <c r="AH32" s="6"/>
      <c r="AI32" s="31"/>
    </row>
    <row r="33" spans="1:35" x14ac:dyDescent="0.2">
      <c r="A33" s="22"/>
      <c r="B33" s="22"/>
      <c r="C33" s="22"/>
      <c r="D33" s="22"/>
      <c r="E33" s="33">
        <f t="shared" si="0"/>
        <v>0</v>
      </c>
      <c r="F33" s="29">
        <f t="shared" si="3"/>
        <v>0</v>
      </c>
      <c r="G33" s="30"/>
      <c r="H33" s="29">
        <f t="shared" si="4"/>
        <v>0</v>
      </c>
      <c r="I33" s="30"/>
      <c r="J33" s="31"/>
      <c r="K33" s="29">
        <f t="shared" si="5"/>
        <v>0</v>
      </c>
      <c r="L33" s="31"/>
      <c r="M33" s="30"/>
      <c r="N33" s="29">
        <f t="shared" si="6"/>
        <v>0</v>
      </c>
      <c r="O33" s="30"/>
      <c r="P33" s="29">
        <f t="shared" si="7"/>
        <v>0</v>
      </c>
      <c r="Q33" s="30"/>
      <c r="R33" s="29">
        <f t="shared" si="8"/>
        <v>0</v>
      </c>
      <c r="S33" s="29">
        <f t="shared" si="9"/>
        <v>0</v>
      </c>
      <c r="T33" s="29">
        <f t="shared" si="10"/>
        <v>0</v>
      </c>
      <c r="U33" s="29">
        <f t="shared" si="10"/>
        <v>0</v>
      </c>
      <c r="V33" s="29">
        <f t="shared" si="10"/>
        <v>0</v>
      </c>
      <c r="W33" s="29">
        <f t="shared" si="10"/>
        <v>0</v>
      </c>
      <c r="X33" s="29">
        <f t="shared" si="1"/>
        <v>0</v>
      </c>
      <c r="Y33" s="30"/>
      <c r="Z33" s="29">
        <f t="shared" si="13"/>
        <v>0</v>
      </c>
      <c r="AA33" s="29">
        <f t="shared" si="11"/>
        <v>0</v>
      </c>
      <c r="AB33" s="31"/>
      <c r="AC33" s="31"/>
      <c r="AD33" s="31"/>
      <c r="AE33" s="29">
        <f t="shared" si="12"/>
        <v>0</v>
      </c>
      <c r="AF33" s="31"/>
      <c r="AG33" s="29">
        <f t="shared" si="2"/>
        <v>0</v>
      </c>
      <c r="AH33" s="6"/>
      <c r="AI33" s="31"/>
    </row>
    <row r="34" spans="1:35" x14ac:dyDescent="0.2">
      <c r="A34" s="22"/>
      <c r="B34" s="22"/>
      <c r="C34" s="22"/>
      <c r="D34" s="22"/>
      <c r="E34" s="33">
        <f t="shared" si="0"/>
        <v>0</v>
      </c>
      <c r="F34" s="29">
        <f t="shared" si="3"/>
        <v>0</v>
      </c>
      <c r="G34" s="30"/>
      <c r="H34" s="29">
        <f t="shared" si="4"/>
        <v>0</v>
      </c>
      <c r="I34" s="30"/>
      <c r="J34" s="31"/>
      <c r="K34" s="29">
        <f t="shared" si="5"/>
        <v>0</v>
      </c>
      <c r="L34" s="31"/>
      <c r="M34" s="30"/>
      <c r="N34" s="29">
        <f t="shared" si="6"/>
        <v>0</v>
      </c>
      <c r="O34" s="30"/>
      <c r="P34" s="29">
        <f t="shared" si="7"/>
        <v>0</v>
      </c>
      <c r="Q34" s="30"/>
      <c r="R34" s="29">
        <f t="shared" si="8"/>
        <v>0</v>
      </c>
      <c r="S34" s="29">
        <f t="shared" si="9"/>
        <v>0</v>
      </c>
      <c r="T34" s="29">
        <f t="shared" si="10"/>
        <v>0</v>
      </c>
      <c r="U34" s="29">
        <f t="shared" si="10"/>
        <v>0</v>
      </c>
      <c r="V34" s="29">
        <f t="shared" si="10"/>
        <v>0</v>
      </c>
      <c r="W34" s="29">
        <f t="shared" si="10"/>
        <v>0</v>
      </c>
      <c r="X34" s="29">
        <f t="shared" si="1"/>
        <v>0</v>
      </c>
      <c r="Y34" s="30"/>
      <c r="Z34" s="29">
        <f t="shared" si="13"/>
        <v>0</v>
      </c>
      <c r="AA34" s="29">
        <f t="shared" si="11"/>
        <v>0</v>
      </c>
      <c r="AB34" s="31"/>
      <c r="AC34" s="31"/>
      <c r="AD34" s="31"/>
      <c r="AE34" s="29">
        <f t="shared" si="12"/>
        <v>0</v>
      </c>
      <c r="AF34" s="31"/>
      <c r="AG34" s="29">
        <f t="shared" si="2"/>
        <v>0</v>
      </c>
      <c r="AH34" s="6"/>
      <c r="AI34" s="31"/>
    </row>
    <row r="35" spans="1:35" x14ac:dyDescent="0.2">
      <c r="F35" s="8">
        <f>SUM(F4:F34)</f>
        <v>1960</v>
      </c>
      <c r="H35" s="8">
        <f>SUM(H4:H34)</f>
        <v>0</v>
      </c>
      <c r="K35" s="8">
        <f>SUM(K4:K34)</f>
        <v>4760</v>
      </c>
      <c r="L35" s="35"/>
      <c r="N35" s="8">
        <f>SUM(N4:N34)</f>
        <v>0</v>
      </c>
      <c r="P35" s="8">
        <f>SUM(P4:P34)</f>
        <v>0</v>
      </c>
      <c r="R35" s="8">
        <f t="shared" ref="R35:W35" si="14">SUM(R4:R34)</f>
        <v>0</v>
      </c>
      <c r="S35" s="8">
        <f t="shared" si="14"/>
        <v>125.49999999999999</v>
      </c>
      <c r="T35" s="8">
        <f t="shared" si="14"/>
        <v>29.360000000000003</v>
      </c>
      <c r="U35" s="8">
        <f t="shared" si="14"/>
        <v>281.33999999999997</v>
      </c>
      <c r="V35" s="8">
        <f t="shared" si="14"/>
        <v>66.78</v>
      </c>
      <c r="W35" s="8">
        <f t="shared" si="14"/>
        <v>3.0399999999999996</v>
      </c>
      <c r="AE35" s="8">
        <f>SUM(AE4:AE34)</f>
        <v>1202.2</v>
      </c>
      <c r="AF35" s="8">
        <f>SUM(AF4:AF34)</f>
        <v>0</v>
      </c>
      <c r="AG35" s="32">
        <f>SUM(AG4:AG34)</f>
        <v>8428.2199999999993</v>
      </c>
      <c r="AH35" s="6"/>
      <c r="AI35" s="29">
        <f>SUM(AI4:AI34)</f>
        <v>0</v>
      </c>
    </row>
    <row r="36" spans="1:35" ht="5.0999999999999996" customHeight="1" x14ac:dyDescent="0.2"/>
    <row r="37" spans="1:35" x14ac:dyDescent="0.2">
      <c r="A37" s="1"/>
      <c r="B37" s="10" t="s">
        <v>36</v>
      </c>
      <c r="C37" s="1"/>
      <c r="D37" s="1"/>
      <c r="E37" s="1"/>
      <c r="F37" s="58">
        <f>+F1</f>
        <v>10</v>
      </c>
      <c r="G37" s="57"/>
      <c r="H37" s="58">
        <f>+H1</f>
        <v>90</v>
      </c>
      <c r="I37" s="58">
        <f>+I1</f>
        <v>1.2</v>
      </c>
      <c r="J37" s="58">
        <f>+J1</f>
        <v>22</v>
      </c>
      <c r="K37" s="57"/>
      <c r="L37" s="57" t="s">
        <v>7</v>
      </c>
      <c r="M37" s="58">
        <f>+M1</f>
        <v>0.45</v>
      </c>
      <c r="N37" s="57"/>
      <c r="O37" s="25">
        <f>+O1</f>
        <v>30</v>
      </c>
      <c r="P37" s="1"/>
      <c r="Q37" s="28">
        <f>+Q1</f>
        <v>50</v>
      </c>
      <c r="R37" s="1"/>
      <c r="S37" s="5">
        <f>+S1</f>
        <v>6.2E-2</v>
      </c>
      <c r="T37" s="5">
        <f>+T1</f>
        <v>1.4500000000000001E-2</v>
      </c>
      <c r="U37" s="5">
        <f>+U1</f>
        <v>0.13900000000000001</v>
      </c>
      <c r="V37" s="5">
        <f>+V1</f>
        <v>3.3000000000000002E-2</v>
      </c>
      <c r="W37" s="5">
        <f>+W1</f>
        <v>1.5E-3</v>
      </c>
      <c r="X37" s="1"/>
      <c r="Y37" s="25">
        <v>45</v>
      </c>
      <c r="Z37" s="15"/>
      <c r="AA37" s="5">
        <f>+AA1</f>
        <v>7.0000000000000007E-2</v>
      </c>
      <c r="AB37" s="113"/>
      <c r="AC37" s="113"/>
      <c r="AD37" s="113">
        <v>10</v>
      </c>
      <c r="AE37" s="1"/>
      <c r="AF37" s="1"/>
      <c r="AG37" s="1"/>
      <c r="AH37" s="11"/>
      <c r="AI37" s="1" t="s">
        <v>7</v>
      </c>
    </row>
    <row r="38" spans="1:35" x14ac:dyDescent="0.2">
      <c r="A38" s="2"/>
      <c r="B38" s="2"/>
      <c r="C38" s="2" t="s">
        <v>11</v>
      </c>
      <c r="D38" s="2" t="s">
        <v>1</v>
      </c>
      <c r="E38" s="2" t="s">
        <v>30</v>
      </c>
      <c r="F38" s="2" t="s">
        <v>21</v>
      </c>
      <c r="G38" s="2" t="s">
        <v>11</v>
      </c>
      <c r="H38" s="2" t="s">
        <v>2</v>
      </c>
      <c r="I38" s="2" t="s">
        <v>7</v>
      </c>
      <c r="J38" s="2" t="s">
        <v>3</v>
      </c>
      <c r="K38" s="2" t="s">
        <v>17</v>
      </c>
      <c r="L38" s="2" t="s">
        <v>5</v>
      </c>
      <c r="M38" s="2" t="s">
        <v>5</v>
      </c>
      <c r="N38" s="2" t="s">
        <v>5</v>
      </c>
      <c r="O38" s="2" t="s">
        <v>9</v>
      </c>
      <c r="P38" s="2" t="s">
        <v>15</v>
      </c>
      <c r="Q38" s="2" t="s">
        <v>18</v>
      </c>
      <c r="R38" s="2" t="s">
        <v>20</v>
      </c>
      <c r="S38" s="2"/>
      <c r="T38" s="2"/>
      <c r="U38" s="2"/>
      <c r="V38" s="2" t="s">
        <v>24</v>
      </c>
      <c r="W38" s="2"/>
      <c r="X38" s="2" t="s">
        <v>17</v>
      </c>
      <c r="Y38" s="2" t="s">
        <v>11</v>
      </c>
      <c r="Z38" s="2" t="s">
        <v>7</v>
      </c>
      <c r="AA38" s="2" t="s">
        <v>28</v>
      </c>
      <c r="AB38" s="2" t="s">
        <v>46</v>
      </c>
      <c r="AC38" s="2" t="s">
        <v>46</v>
      </c>
      <c r="AD38" s="91" t="s">
        <v>46</v>
      </c>
      <c r="AE38" s="2" t="s">
        <v>17</v>
      </c>
      <c r="AF38" s="2" t="s">
        <v>33</v>
      </c>
      <c r="AG38" s="2" t="s">
        <v>17</v>
      </c>
      <c r="AH38" s="12"/>
      <c r="AI38" s="2" t="s">
        <v>43</v>
      </c>
    </row>
    <row r="39" spans="1:35" x14ac:dyDescent="0.2">
      <c r="A39" s="3" t="s">
        <v>0</v>
      </c>
      <c r="B39" s="3" t="s">
        <v>45</v>
      </c>
      <c r="C39" s="3" t="s">
        <v>12</v>
      </c>
      <c r="D39" s="3" t="s">
        <v>39</v>
      </c>
      <c r="E39" s="3" t="s">
        <v>31</v>
      </c>
      <c r="F39" s="3" t="s">
        <v>16</v>
      </c>
      <c r="G39" s="3" t="s">
        <v>14</v>
      </c>
      <c r="H39" s="3" t="s">
        <v>16</v>
      </c>
      <c r="I39" s="3" t="s">
        <v>6</v>
      </c>
      <c r="J39" s="3" t="s">
        <v>32</v>
      </c>
      <c r="K39" s="3" t="s">
        <v>4</v>
      </c>
      <c r="L39" s="3" t="s">
        <v>106</v>
      </c>
      <c r="M39" s="3" t="s">
        <v>6</v>
      </c>
      <c r="N39" s="3" t="s">
        <v>16</v>
      </c>
      <c r="O39" s="3" t="s">
        <v>10</v>
      </c>
      <c r="P39" s="3" t="s">
        <v>16</v>
      </c>
      <c r="Q39" s="3" t="s">
        <v>19</v>
      </c>
      <c r="R39" s="3" t="s">
        <v>16</v>
      </c>
      <c r="S39" s="3" t="s">
        <v>22</v>
      </c>
      <c r="T39" s="3" t="s">
        <v>23</v>
      </c>
      <c r="U39" s="3" t="s">
        <v>24</v>
      </c>
      <c r="V39" s="3" t="s">
        <v>25</v>
      </c>
      <c r="W39" s="3" t="s">
        <v>26</v>
      </c>
      <c r="X39" s="3" t="s">
        <v>27</v>
      </c>
      <c r="Y39" s="3" t="s">
        <v>29</v>
      </c>
      <c r="Z39" s="3" t="s">
        <v>8</v>
      </c>
      <c r="AA39" s="3" t="s">
        <v>29</v>
      </c>
      <c r="AB39" s="3" t="s">
        <v>6</v>
      </c>
      <c r="AC39" s="3" t="s">
        <v>13</v>
      </c>
      <c r="AD39" s="52" t="s">
        <v>149</v>
      </c>
      <c r="AE39" s="3" t="s">
        <v>8</v>
      </c>
      <c r="AF39" s="3" t="s">
        <v>34</v>
      </c>
      <c r="AG39" s="3" t="s">
        <v>16</v>
      </c>
      <c r="AH39" s="13"/>
      <c r="AI39" s="3" t="s">
        <v>44</v>
      </c>
    </row>
    <row r="40" spans="1:35" x14ac:dyDescent="0.2">
      <c r="A40" s="21"/>
      <c r="B40" s="22" t="s">
        <v>211</v>
      </c>
      <c r="C40" s="22">
        <v>12</v>
      </c>
      <c r="D40" s="22"/>
      <c r="E40" s="33">
        <f t="shared" ref="E40:E59" si="15">+C40*D40</f>
        <v>0</v>
      </c>
      <c r="F40" s="29">
        <f>ROUND(E40*$F$37,2)</f>
        <v>0</v>
      </c>
      <c r="G40" s="30"/>
      <c r="H40" s="29">
        <f>ROUND(G40*$H$37,2)</f>
        <v>0</v>
      </c>
      <c r="I40" s="44"/>
      <c r="J40" s="45"/>
      <c r="K40" s="29">
        <f>ROUND((I40*$I$37)+(J40*$J$37),2)</f>
        <v>0</v>
      </c>
      <c r="L40" s="31"/>
      <c r="M40" s="30"/>
      <c r="N40" s="29">
        <f>ROUND(L40+(M40*$M$37),2)</f>
        <v>0</v>
      </c>
      <c r="O40" s="44"/>
      <c r="P40" s="29">
        <f>ROUND(O40*$O$37,2)</f>
        <v>0</v>
      </c>
      <c r="Q40" s="30"/>
      <c r="R40" s="29">
        <f>ROUND(Q40*$Q$37,2)</f>
        <v>0</v>
      </c>
      <c r="S40" s="29">
        <f t="shared" ref="S40:S59" si="16">ROUND(($P40+$R40+($J$37*$J40))*S$37,2)</f>
        <v>0</v>
      </c>
      <c r="T40" s="29">
        <f t="shared" ref="T40:W55" si="17">ROUND(($P40+$R40+($J$37*$J40))*T$37,2)</f>
        <v>0</v>
      </c>
      <c r="U40" s="29">
        <f t="shared" si="17"/>
        <v>0</v>
      </c>
      <c r="V40" s="29">
        <f t="shared" si="17"/>
        <v>0</v>
      </c>
      <c r="W40" s="29">
        <f t="shared" si="17"/>
        <v>0</v>
      </c>
      <c r="X40" s="29">
        <f t="shared" ref="X40:X59" si="18">+P40+R40+SUM(S40:W40)</f>
        <v>0</v>
      </c>
      <c r="Y40" s="30">
        <v>2</v>
      </c>
      <c r="Z40" s="29">
        <f>ROUND(Y40*$Y$37,2)</f>
        <v>90</v>
      </c>
      <c r="AA40" s="29">
        <f>ROUND(Z40*$AA$37,2)</f>
        <v>6.3</v>
      </c>
      <c r="AB40" s="31"/>
      <c r="AC40" s="31"/>
      <c r="AD40" s="31"/>
      <c r="AE40" s="29">
        <f>SUM(Z40:AD40)</f>
        <v>96.3</v>
      </c>
      <c r="AF40" s="31"/>
      <c r="AG40" s="29">
        <f t="shared" ref="AG40:AG59" si="19">+F40+H40+K40+N40+X40+AE40+AF40</f>
        <v>96.3</v>
      </c>
      <c r="AH40" s="6"/>
      <c r="AI40" s="31"/>
    </row>
    <row r="41" spans="1:35" x14ac:dyDescent="0.2">
      <c r="A41" s="21"/>
      <c r="B41" s="22" t="s">
        <v>193</v>
      </c>
      <c r="C41" s="22">
        <v>12</v>
      </c>
      <c r="D41" s="22"/>
      <c r="E41" s="33">
        <f t="shared" si="15"/>
        <v>0</v>
      </c>
      <c r="F41" s="29">
        <f t="shared" ref="F41:F59" si="20">ROUND(E41*$F$37,2)</f>
        <v>0</v>
      </c>
      <c r="G41" s="30"/>
      <c r="H41" s="29">
        <f t="shared" ref="H41:H59" si="21">ROUND(G41*$H$37,2)</f>
        <v>0</v>
      </c>
      <c r="I41" s="44"/>
      <c r="J41" s="45"/>
      <c r="K41" s="29">
        <f t="shared" ref="K41:K59" si="22">ROUND((I41*$I$37)+(J41*$J$37),2)</f>
        <v>0</v>
      </c>
      <c r="L41" s="31"/>
      <c r="M41" s="30"/>
      <c r="N41" s="29">
        <f t="shared" ref="N41:N59" si="23">ROUND(L41+(M41*$M$37),2)</f>
        <v>0</v>
      </c>
      <c r="O41" s="44"/>
      <c r="P41" s="29">
        <f t="shared" ref="P41:P59" si="24">ROUND(O41*$O$37,2)</f>
        <v>0</v>
      </c>
      <c r="Q41" s="30"/>
      <c r="R41" s="29">
        <f t="shared" ref="R41:R59" si="25">ROUND(Q41*$Q$37,2)</f>
        <v>0</v>
      </c>
      <c r="S41" s="29">
        <f t="shared" si="16"/>
        <v>0</v>
      </c>
      <c r="T41" s="29">
        <f t="shared" si="17"/>
        <v>0</v>
      </c>
      <c r="U41" s="29">
        <f t="shared" si="17"/>
        <v>0</v>
      </c>
      <c r="V41" s="29">
        <f t="shared" si="17"/>
        <v>0</v>
      </c>
      <c r="W41" s="29">
        <f t="shared" si="17"/>
        <v>0</v>
      </c>
      <c r="X41" s="29">
        <f t="shared" si="18"/>
        <v>0</v>
      </c>
      <c r="Y41" s="30">
        <v>2</v>
      </c>
      <c r="Z41" s="29">
        <f t="shared" ref="Z41:Z59" si="26">ROUND(Y41*$Y$37,2)</f>
        <v>90</v>
      </c>
      <c r="AA41" s="29">
        <f t="shared" ref="AA41:AA59" si="27">ROUND(Z41*$AA$37,2)</f>
        <v>6.3</v>
      </c>
      <c r="AB41" s="31"/>
      <c r="AC41" s="31"/>
      <c r="AD41" s="31"/>
      <c r="AE41" s="29">
        <f t="shared" ref="AE41:AE59" si="28">SUM(Z41:AD41)</f>
        <v>96.3</v>
      </c>
      <c r="AF41" s="31"/>
      <c r="AG41" s="29">
        <f t="shared" si="19"/>
        <v>96.3</v>
      </c>
      <c r="AH41" s="6"/>
      <c r="AI41" s="31"/>
    </row>
    <row r="42" spans="1:35" x14ac:dyDescent="0.2">
      <c r="A42" s="21"/>
      <c r="B42" s="22" t="s">
        <v>215</v>
      </c>
      <c r="C42" s="22">
        <v>12</v>
      </c>
      <c r="D42" s="22"/>
      <c r="E42" s="33">
        <f t="shared" si="15"/>
        <v>0</v>
      </c>
      <c r="F42" s="29">
        <f t="shared" si="20"/>
        <v>0</v>
      </c>
      <c r="G42" s="30"/>
      <c r="H42" s="29">
        <f t="shared" si="21"/>
        <v>0</v>
      </c>
      <c r="I42" s="44"/>
      <c r="J42" s="45"/>
      <c r="K42" s="29">
        <f t="shared" si="22"/>
        <v>0</v>
      </c>
      <c r="L42" s="31"/>
      <c r="M42" s="30"/>
      <c r="N42" s="29">
        <f t="shared" si="23"/>
        <v>0</v>
      </c>
      <c r="O42" s="44"/>
      <c r="P42" s="29">
        <f t="shared" si="24"/>
        <v>0</v>
      </c>
      <c r="Q42" s="30"/>
      <c r="R42" s="29">
        <f t="shared" si="25"/>
        <v>0</v>
      </c>
      <c r="S42" s="29">
        <f t="shared" si="16"/>
        <v>0</v>
      </c>
      <c r="T42" s="29">
        <f t="shared" si="17"/>
        <v>0</v>
      </c>
      <c r="U42" s="29">
        <f t="shared" si="17"/>
        <v>0</v>
      </c>
      <c r="V42" s="29">
        <f t="shared" si="17"/>
        <v>0</v>
      </c>
      <c r="W42" s="29">
        <f t="shared" si="17"/>
        <v>0</v>
      </c>
      <c r="X42" s="29">
        <f>+P42+R42+SUM(S42:W42)</f>
        <v>0</v>
      </c>
      <c r="Y42" s="30">
        <v>2</v>
      </c>
      <c r="Z42" s="29">
        <f t="shared" si="26"/>
        <v>90</v>
      </c>
      <c r="AA42" s="29">
        <f t="shared" si="27"/>
        <v>6.3</v>
      </c>
      <c r="AB42" s="31"/>
      <c r="AC42" s="31"/>
      <c r="AD42" s="31"/>
      <c r="AE42" s="29">
        <f t="shared" si="28"/>
        <v>96.3</v>
      </c>
      <c r="AF42" s="31"/>
      <c r="AG42" s="29">
        <f>+F42+H42+K42+N42+X42+AE42+AF42</f>
        <v>96.3</v>
      </c>
      <c r="AH42" s="6"/>
      <c r="AI42" s="31"/>
    </row>
    <row r="43" spans="1:35" x14ac:dyDescent="0.2">
      <c r="A43" s="21"/>
      <c r="B43" s="22" t="s">
        <v>213</v>
      </c>
      <c r="C43" s="22">
        <v>12</v>
      </c>
      <c r="D43" s="22"/>
      <c r="E43" s="33">
        <f t="shared" si="15"/>
        <v>0</v>
      </c>
      <c r="F43" s="29">
        <f t="shared" si="20"/>
        <v>0</v>
      </c>
      <c r="G43" s="30"/>
      <c r="H43" s="29">
        <f t="shared" si="21"/>
        <v>0</v>
      </c>
      <c r="I43" s="44"/>
      <c r="J43" s="45"/>
      <c r="K43" s="29">
        <f t="shared" si="22"/>
        <v>0</v>
      </c>
      <c r="L43" s="31"/>
      <c r="M43" s="30"/>
      <c r="N43" s="29">
        <f t="shared" si="23"/>
        <v>0</v>
      </c>
      <c r="O43" s="44"/>
      <c r="P43" s="29">
        <f t="shared" si="24"/>
        <v>0</v>
      </c>
      <c r="Q43" s="30"/>
      <c r="R43" s="29">
        <f t="shared" si="25"/>
        <v>0</v>
      </c>
      <c r="S43" s="29">
        <f t="shared" si="16"/>
        <v>0</v>
      </c>
      <c r="T43" s="29">
        <f t="shared" si="17"/>
        <v>0</v>
      </c>
      <c r="U43" s="29">
        <f t="shared" si="17"/>
        <v>0</v>
      </c>
      <c r="V43" s="29">
        <f t="shared" si="17"/>
        <v>0</v>
      </c>
      <c r="W43" s="29">
        <f t="shared" si="17"/>
        <v>0</v>
      </c>
      <c r="X43" s="29">
        <f>+P43+R43+SUM(S43:W43)</f>
        <v>0</v>
      </c>
      <c r="Y43" s="30"/>
      <c r="Z43" s="29">
        <f t="shared" si="26"/>
        <v>0</v>
      </c>
      <c r="AA43" s="29">
        <f t="shared" si="27"/>
        <v>0</v>
      </c>
      <c r="AB43" s="31"/>
      <c r="AC43" s="31"/>
      <c r="AD43" s="31"/>
      <c r="AE43" s="29">
        <f t="shared" si="28"/>
        <v>0</v>
      </c>
      <c r="AF43" s="31"/>
      <c r="AG43" s="29">
        <f>+F43+H43+K43+N43+X43+AE43+AF43</f>
        <v>0</v>
      </c>
      <c r="AH43" s="6"/>
      <c r="AI43" s="31"/>
    </row>
    <row r="44" spans="1:35" x14ac:dyDescent="0.2">
      <c r="A44" s="21"/>
      <c r="B44" s="22" t="s">
        <v>236</v>
      </c>
      <c r="C44" s="22">
        <v>12</v>
      </c>
      <c r="D44" s="22">
        <v>1</v>
      </c>
      <c r="E44" s="33">
        <f t="shared" si="15"/>
        <v>12</v>
      </c>
      <c r="F44" s="29">
        <f t="shared" si="20"/>
        <v>120</v>
      </c>
      <c r="G44" s="30"/>
      <c r="H44" s="29">
        <f t="shared" si="21"/>
        <v>0</v>
      </c>
      <c r="I44" s="44"/>
      <c r="J44" s="45"/>
      <c r="K44" s="29">
        <f t="shared" si="22"/>
        <v>0</v>
      </c>
      <c r="L44" s="31"/>
      <c r="M44" s="30"/>
      <c r="N44" s="29">
        <f t="shared" si="23"/>
        <v>0</v>
      </c>
      <c r="O44" s="44"/>
      <c r="P44" s="29">
        <f t="shared" si="24"/>
        <v>0</v>
      </c>
      <c r="Q44" s="30"/>
      <c r="R44" s="29">
        <f t="shared" si="25"/>
        <v>0</v>
      </c>
      <c r="S44" s="29">
        <f t="shared" si="16"/>
        <v>0</v>
      </c>
      <c r="T44" s="29">
        <f t="shared" si="17"/>
        <v>0</v>
      </c>
      <c r="U44" s="29">
        <f t="shared" si="17"/>
        <v>0</v>
      </c>
      <c r="V44" s="29">
        <f t="shared" si="17"/>
        <v>0</v>
      </c>
      <c r="W44" s="29">
        <f t="shared" si="17"/>
        <v>0</v>
      </c>
      <c r="X44" s="29">
        <f>+P44+R44+SUM(S44:W44)</f>
        <v>0</v>
      </c>
      <c r="Y44" s="30"/>
      <c r="Z44" s="29">
        <f t="shared" si="26"/>
        <v>0</v>
      </c>
      <c r="AA44" s="29">
        <f t="shared" si="27"/>
        <v>0</v>
      </c>
      <c r="AB44" s="31"/>
      <c r="AC44" s="31"/>
      <c r="AD44" s="31"/>
      <c r="AE44" s="29">
        <f t="shared" si="28"/>
        <v>0</v>
      </c>
      <c r="AF44" s="31"/>
      <c r="AG44" s="29">
        <f>+F44+H44+K44+N44+X44+AE44+AF44</f>
        <v>120</v>
      </c>
      <c r="AH44" s="6"/>
      <c r="AI44" s="31"/>
    </row>
    <row r="45" spans="1:35" x14ac:dyDescent="0.2">
      <c r="A45" s="21"/>
      <c r="B45" s="22" t="s">
        <v>183</v>
      </c>
      <c r="C45" s="22">
        <v>12</v>
      </c>
      <c r="D45" s="22"/>
      <c r="E45" s="33">
        <f t="shared" si="15"/>
        <v>0</v>
      </c>
      <c r="F45" s="29">
        <f t="shared" si="20"/>
        <v>0</v>
      </c>
      <c r="G45" s="30"/>
      <c r="H45" s="29">
        <f t="shared" si="21"/>
        <v>0</v>
      </c>
      <c r="I45" s="30"/>
      <c r="J45" s="31"/>
      <c r="K45" s="29">
        <f t="shared" si="22"/>
        <v>0</v>
      </c>
      <c r="L45" s="31"/>
      <c r="M45" s="30"/>
      <c r="N45" s="29">
        <f t="shared" si="23"/>
        <v>0</v>
      </c>
      <c r="O45" s="44"/>
      <c r="P45" s="29">
        <f t="shared" si="24"/>
        <v>0</v>
      </c>
      <c r="Q45" s="30"/>
      <c r="R45" s="29">
        <f t="shared" si="25"/>
        <v>0</v>
      </c>
      <c r="S45" s="29">
        <f t="shared" si="16"/>
        <v>0</v>
      </c>
      <c r="T45" s="29">
        <f t="shared" si="17"/>
        <v>0</v>
      </c>
      <c r="U45" s="29">
        <f t="shared" si="17"/>
        <v>0</v>
      </c>
      <c r="V45" s="29">
        <f t="shared" si="17"/>
        <v>0</v>
      </c>
      <c r="W45" s="29">
        <f t="shared" si="17"/>
        <v>0</v>
      </c>
      <c r="X45" s="29">
        <f>+P45+R45+SUM(S45:W45)</f>
        <v>0</v>
      </c>
      <c r="Y45" s="30">
        <v>2</v>
      </c>
      <c r="Z45" s="29">
        <f t="shared" si="26"/>
        <v>90</v>
      </c>
      <c r="AA45" s="29">
        <f t="shared" si="27"/>
        <v>6.3</v>
      </c>
      <c r="AB45" s="31"/>
      <c r="AC45" s="31"/>
      <c r="AD45" s="31"/>
      <c r="AE45" s="29">
        <f t="shared" si="28"/>
        <v>96.3</v>
      </c>
      <c r="AF45" s="31"/>
      <c r="AG45" s="29">
        <f>+F45+H45+K45+N45+X45+AE45+AF45</f>
        <v>96.3</v>
      </c>
      <c r="AH45" s="6"/>
      <c r="AI45" s="31"/>
    </row>
    <row r="46" spans="1:35" x14ac:dyDescent="0.2">
      <c r="A46" s="21"/>
      <c r="B46" s="22" t="s">
        <v>230</v>
      </c>
      <c r="C46" s="22">
        <v>12</v>
      </c>
      <c r="D46" s="22"/>
      <c r="E46" s="33">
        <f t="shared" si="15"/>
        <v>0</v>
      </c>
      <c r="F46" s="29">
        <f t="shared" si="20"/>
        <v>0</v>
      </c>
      <c r="G46" s="30"/>
      <c r="H46" s="29">
        <f t="shared" si="21"/>
        <v>0</v>
      </c>
      <c r="I46" s="30"/>
      <c r="J46" s="31"/>
      <c r="K46" s="29">
        <f t="shared" si="22"/>
        <v>0</v>
      </c>
      <c r="L46" s="31"/>
      <c r="M46" s="30"/>
      <c r="N46" s="29">
        <f t="shared" si="23"/>
        <v>0</v>
      </c>
      <c r="O46" s="30"/>
      <c r="P46" s="29">
        <f t="shared" si="24"/>
        <v>0</v>
      </c>
      <c r="Q46" s="30"/>
      <c r="R46" s="29">
        <f t="shared" si="25"/>
        <v>0</v>
      </c>
      <c r="S46" s="29">
        <f t="shared" si="16"/>
        <v>0</v>
      </c>
      <c r="T46" s="29">
        <f t="shared" si="17"/>
        <v>0</v>
      </c>
      <c r="U46" s="29">
        <f t="shared" si="17"/>
        <v>0</v>
      </c>
      <c r="V46" s="29">
        <f t="shared" si="17"/>
        <v>0</v>
      </c>
      <c r="W46" s="29">
        <f t="shared" si="17"/>
        <v>0</v>
      </c>
      <c r="X46" s="29">
        <f t="shared" si="18"/>
        <v>0</v>
      </c>
      <c r="Y46" s="30">
        <v>2</v>
      </c>
      <c r="Z46" s="29">
        <f t="shared" si="26"/>
        <v>90</v>
      </c>
      <c r="AA46" s="29">
        <f t="shared" si="27"/>
        <v>6.3</v>
      </c>
      <c r="AB46" s="31"/>
      <c r="AC46" s="31"/>
      <c r="AD46" s="31"/>
      <c r="AE46" s="29">
        <f t="shared" si="28"/>
        <v>96.3</v>
      </c>
      <c r="AF46" s="31"/>
      <c r="AG46" s="29">
        <f t="shared" si="19"/>
        <v>96.3</v>
      </c>
      <c r="AH46" s="6"/>
      <c r="AI46" s="31"/>
    </row>
    <row r="47" spans="1:35" x14ac:dyDescent="0.2">
      <c r="A47" s="21"/>
      <c r="B47" s="22" t="s">
        <v>222</v>
      </c>
      <c r="C47" s="22">
        <v>12</v>
      </c>
      <c r="D47" s="22"/>
      <c r="E47" s="33">
        <f t="shared" si="15"/>
        <v>0</v>
      </c>
      <c r="F47" s="29">
        <f t="shared" si="20"/>
        <v>0</v>
      </c>
      <c r="G47" s="30"/>
      <c r="H47" s="29">
        <f t="shared" si="21"/>
        <v>0</v>
      </c>
      <c r="I47" s="30">
        <v>80</v>
      </c>
      <c r="J47" s="31">
        <v>8</v>
      </c>
      <c r="K47" s="29">
        <f t="shared" si="22"/>
        <v>272</v>
      </c>
      <c r="L47" s="31"/>
      <c r="M47" s="30"/>
      <c r="N47" s="29">
        <f t="shared" si="23"/>
        <v>0</v>
      </c>
      <c r="O47" s="30"/>
      <c r="P47" s="29">
        <f t="shared" si="24"/>
        <v>0</v>
      </c>
      <c r="Q47" s="30"/>
      <c r="R47" s="29">
        <f t="shared" si="25"/>
        <v>0</v>
      </c>
      <c r="S47" s="29">
        <f t="shared" si="16"/>
        <v>10.91</v>
      </c>
      <c r="T47" s="29">
        <f t="shared" si="17"/>
        <v>2.5499999999999998</v>
      </c>
      <c r="U47" s="29">
        <f t="shared" si="17"/>
        <v>24.46</v>
      </c>
      <c r="V47" s="29">
        <f t="shared" si="17"/>
        <v>5.81</v>
      </c>
      <c r="W47" s="29">
        <f t="shared" si="17"/>
        <v>0.26</v>
      </c>
      <c r="X47" s="29">
        <f t="shared" si="18"/>
        <v>43.99</v>
      </c>
      <c r="Y47" s="30"/>
      <c r="Z47" s="29">
        <f t="shared" si="26"/>
        <v>0</v>
      </c>
      <c r="AA47" s="29">
        <f t="shared" si="27"/>
        <v>0</v>
      </c>
      <c r="AB47" s="31"/>
      <c r="AC47" s="31"/>
      <c r="AD47" s="31"/>
      <c r="AE47" s="29">
        <f t="shared" si="28"/>
        <v>0</v>
      </c>
      <c r="AF47" s="31"/>
      <c r="AG47" s="29">
        <f t="shared" si="19"/>
        <v>315.99</v>
      </c>
      <c r="AH47" s="6"/>
      <c r="AI47" s="31"/>
    </row>
    <row r="48" spans="1:35" x14ac:dyDescent="0.2">
      <c r="A48" s="21"/>
      <c r="B48" s="22" t="s">
        <v>232</v>
      </c>
      <c r="C48" s="22">
        <v>12</v>
      </c>
      <c r="D48" s="22"/>
      <c r="E48" s="33">
        <f t="shared" si="15"/>
        <v>0</v>
      </c>
      <c r="F48" s="29">
        <f t="shared" si="20"/>
        <v>0</v>
      </c>
      <c r="G48" s="30"/>
      <c r="H48" s="29">
        <f t="shared" si="21"/>
        <v>0</v>
      </c>
      <c r="I48" s="30"/>
      <c r="J48" s="31"/>
      <c r="K48" s="29">
        <f t="shared" si="22"/>
        <v>0</v>
      </c>
      <c r="L48" s="31"/>
      <c r="M48" s="30"/>
      <c r="N48" s="29">
        <f t="shared" si="23"/>
        <v>0</v>
      </c>
      <c r="O48" s="30"/>
      <c r="P48" s="29">
        <f t="shared" si="24"/>
        <v>0</v>
      </c>
      <c r="Q48" s="30"/>
      <c r="R48" s="29">
        <f t="shared" si="25"/>
        <v>0</v>
      </c>
      <c r="S48" s="29">
        <f t="shared" si="16"/>
        <v>0</v>
      </c>
      <c r="T48" s="29">
        <f t="shared" si="17"/>
        <v>0</v>
      </c>
      <c r="U48" s="29">
        <f t="shared" si="17"/>
        <v>0</v>
      </c>
      <c r="V48" s="29">
        <f t="shared" si="17"/>
        <v>0</v>
      </c>
      <c r="W48" s="29">
        <f t="shared" si="17"/>
        <v>0</v>
      </c>
      <c r="X48" s="29">
        <f t="shared" si="18"/>
        <v>0</v>
      </c>
      <c r="Y48" s="30"/>
      <c r="Z48" s="29">
        <f t="shared" si="26"/>
        <v>0</v>
      </c>
      <c r="AA48" s="29">
        <f t="shared" si="27"/>
        <v>0</v>
      </c>
      <c r="AB48" s="31"/>
      <c r="AC48" s="31"/>
      <c r="AD48" s="31"/>
      <c r="AE48" s="29">
        <f t="shared" si="28"/>
        <v>0</v>
      </c>
      <c r="AF48" s="31"/>
      <c r="AG48" s="29">
        <f t="shared" si="19"/>
        <v>0</v>
      </c>
      <c r="AH48" s="6"/>
      <c r="AI48" s="31"/>
    </row>
    <row r="49" spans="1:35" x14ac:dyDescent="0.2">
      <c r="A49" s="21"/>
      <c r="B49" s="22" t="s">
        <v>233</v>
      </c>
      <c r="C49" s="22">
        <v>12</v>
      </c>
      <c r="D49" s="22"/>
      <c r="E49" s="33">
        <f t="shared" si="15"/>
        <v>0</v>
      </c>
      <c r="F49" s="29">
        <f t="shared" si="20"/>
        <v>0</v>
      </c>
      <c r="G49" s="30"/>
      <c r="H49" s="29">
        <f t="shared" si="21"/>
        <v>0</v>
      </c>
      <c r="I49" s="30"/>
      <c r="J49" s="31"/>
      <c r="K49" s="29">
        <f t="shared" si="22"/>
        <v>0</v>
      </c>
      <c r="L49" s="31"/>
      <c r="M49" s="30"/>
      <c r="N49" s="29">
        <f t="shared" si="23"/>
        <v>0</v>
      </c>
      <c r="O49" s="30"/>
      <c r="P49" s="29">
        <f t="shared" si="24"/>
        <v>0</v>
      </c>
      <c r="Q49" s="30"/>
      <c r="R49" s="29">
        <f t="shared" si="25"/>
        <v>0</v>
      </c>
      <c r="S49" s="29">
        <f t="shared" si="16"/>
        <v>0</v>
      </c>
      <c r="T49" s="29">
        <f t="shared" si="17"/>
        <v>0</v>
      </c>
      <c r="U49" s="29">
        <f t="shared" si="17"/>
        <v>0</v>
      </c>
      <c r="V49" s="29">
        <f t="shared" si="17"/>
        <v>0</v>
      </c>
      <c r="W49" s="29">
        <f t="shared" si="17"/>
        <v>0</v>
      </c>
      <c r="X49" s="29">
        <f t="shared" si="18"/>
        <v>0</v>
      </c>
      <c r="Y49" s="30">
        <v>2</v>
      </c>
      <c r="Z49" s="29">
        <f t="shared" si="26"/>
        <v>90</v>
      </c>
      <c r="AA49" s="29">
        <f t="shared" si="27"/>
        <v>6.3</v>
      </c>
      <c r="AB49" s="31"/>
      <c r="AC49" s="31"/>
      <c r="AD49" s="31"/>
      <c r="AE49" s="29">
        <f t="shared" si="28"/>
        <v>96.3</v>
      </c>
      <c r="AF49" s="31"/>
      <c r="AG49" s="29">
        <f t="shared" si="19"/>
        <v>96.3</v>
      </c>
      <c r="AH49" s="6"/>
      <c r="AI49" s="31"/>
    </row>
    <row r="50" spans="1:35" x14ac:dyDescent="0.2">
      <c r="A50" s="21"/>
      <c r="B50" s="22" t="s">
        <v>215</v>
      </c>
      <c r="C50" s="22">
        <v>12</v>
      </c>
      <c r="D50" s="22"/>
      <c r="E50" s="33">
        <f>+C50*D50</f>
        <v>0</v>
      </c>
      <c r="F50" s="29">
        <f t="shared" si="20"/>
        <v>0</v>
      </c>
      <c r="G50" s="30"/>
      <c r="H50" s="29">
        <f t="shared" si="21"/>
        <v>0</v>
      </c>
      <c r="I50" s="30"/>
      <c r="J50" s="31"/>
      <c r="K50" s="29">
        <f>ROUND((I50*$I$37)+(J50*$J$37),2)</f>
        <v>0</v>
      </c>
      <c r="L50" s="31"/>
      <c r="M50" s="30"/>
      <c r="N50" s="29">
        <f>ROUND(L50+(M50*$M$37),2)</f>
        <v>0</v>
      </c>
      <c r="O50" s="30"/>
      <c r="P50" s="29">
        <f t="shared" si="24"/>
        <v>0</v>
      </c>
      <c r="Q50" s="30"/>
      <c r="R50" s="29">
        <f t="shared" si="25"/>
        <v>0</v>
      </c>
      <c r="S50" s="29">
        <f t="shared" si="16"/>
        <v>0</v>
      </c>
      <c r="T50" s="29">
        <f t="shared" si="17"/>
        <v>0</v>
      </c>
      <c r="U50" s="29">
        <f t="shared" si="17"/>
        <v>0</v>
      </c>
      <c r="V50" s="29">
        <f t="shared" si="17"/>
        <v>0</v>
      </c>
      <c r="W50" s="29">
        <f t="shared" si="17"/>
        <v>0</v>
      </c>
      <c r="X50" s="29">
        <f>+P50+R50+SUM(S50:W50)</f>
        <v>0</v>
      </c>
      <c r="Y50" s="30">
        <v>2</v>
      </c>
      <c r="Z50" s="29">
        <f t="shared" si="26"/>
        <v>90</v>
      </c>
      <c r="AA50" s="29">
        <f t="shared" si="27"/>
        <v>6.3</v>
      </c>
      <c r="AB50" s="31"/>
      <c r="AC50" s="31"/>
      <c r="AD50" s="31"/>
      <c r="AE50" s="29">
        <f t="shared" si="28"/>
        <v>96.3</v>
      </c>
      <c r="AF50" s="31"/>
      <c r="AG50" s="29">
        <f>+F50+H50+K50+N50+X50+AE50+AF50</f>
        <v>96.3</v>
      </c>
      <c r="AH50" s="6"/>
      <c r="AI50" s="31"/>
    </row>
    <row r="51" spans="1:35" x14ac:dyDescent="0.2">
      <c r="A51" s="21"/>
      <c r="B51" s="22" t="s">
        <v>234</v>
      </c>
      <c r="C51" s="22">
        <v>12</v>
      </c>
      <c r="D51" s="22"/>
      <c r="E51" s="33">
        <f>+C51*D51</f>
        <v>0</v>
      </c>
      <c r="F51" s="29">
        <f t="shared" si="20"/>
        <v>0</v>
      </c>
      <c r="G51" s="30"/>
      <c r="H51" s="29">
        <f t="shared" si="21"/>
        <v>0</v>
      </c>
      <c r="I51" s="30"/>
      <c r="J51" s="31"/>
      <c r="K51" s="29">
        <f>ROUND((I51*$I$37)+(J51*$J$37),2)</f>
        <v>0</v>
      </c>
      <c r="L51" s="31"/>
      <c r="M51" s="30"/>
      <c r="N51" s="29">
        <f>ROUND(L51+(M51*$M$37),2)</f>
        <v>0</v>
      </c>
      <c r="O51" s="30"/>
      <c r="P51" s="29">
        <f t="shared" si="24"/>
        <v>0</v>
      </c>
      <c r="Q51" s="30"/>
      <c r="R51" s="29">
        <f t="shared" si="25"/>
        <v>0</v>
      </c>
      <c r="S51" s="29">
        <f t="shared" si="16"/>
        <v>0</v>
      </c>
      <c r="T51" s="29">
        <f t="shared" si="17"/>
        <v>0</v>
      </c>
      <c r="U51" s="29">
        <f t="shared" si="17"/>
        <v>0</v>
      </c>
      <c r="V51" s="29">
        <f t="shared" si="17"/>
        <v>0</v>
      </c>
      <c r="W51" s="29">
        <f t="shared" si="17"/>
        <v>0</v>
      </c>
      <c r="X51" s="29">
        <f>+P51+R51+SUM(S51:W51)</f>
        <v>0</v>
      </c>
      <c r="Y51" s="30">
        <v>2</v>
      </c>
      <c r="Z51" s="29">
        <f t="shared" si="26"/>
        <v>90</v>
      </c>
      <c r="AA51" s="29">
        <f t="shared" si="27"/>
        <v>6.3</v>
      </c>
      <c r="AB51" s="31"/>
      <c r="AC51" s="31"/>
      <c r="AD51" s="31"/>
      <c r="AE51" s="29">
        <f t="shared" si="28"/>
        <v>96.3</v>
      </c>
      <c r="AF51" s="31"/>
      <c r="AG51" s="29">
        <f>+F51+H51+K51+N51+X51+AE51+AF51</f>
        <v>96.3</v>
      </c>
      <c r="AH51" s="6"/>
      <c r="AI51" s="31"/>
    </row>
    <row r="52" spans="1:35" x14ac:dyDescent="0.2">
      <c r="A52" s="21"/>
      <c r="B52" s="22" t="s">
        <v>232</v>
      </c>
      <c r="C52" s="22">
        <v>12</v>
      </c>
      <c r="D52" s="22"/>
      <c r="E52" s="33">
        <f t="shared" si="15"/>
        <v>0</v>
      </c>
      <c r="F52" s="29">
        <f t="shared" si="20"/>
        <v>0</v>
      </c>
      <c r="G52" s="30"/>
      <c r="H52" s="29">
        <f t="shared" si="21"/>
        <v>0</v>
      </c>
      <c r="I52" s="30"/>
      <c r="J52" s="31"/>
      <c r="K52" s="29">
        <f t="shared" si="22"/>
        <v>0</v>
      </c>
      <c r="L52" s="31"/>
      <c r="M52" s="30"/>
      <c r="N52" s="29">
        <f t="shared" si="23"/>
        <v>0</v>
      </c>
      <c r="O52" s="30"/>
      <c r="P52" s="29">
        <f t="shared" si="24"/>
        <v>0</v>
      </c>
      <c r="Q52" s="30"/>
      <c r="R52" s="29">
        <f t="shared" si="25"/>
        <v>0</v>
      </c>
      <c r="S52" s="29">
        <f t="shared" si="16"/>
        <v>0</v>
      </c>
      <c r="T52" s="29">
        <f t="shared" si="17"/>
        <v>0</v>
      </c>
      <c r="U52" s="29">
        <f t="shared" si="17"/>
        <v>0</v>
      </c>
      <c r="V52" s="29">
        <f t="shared" si="17"/>
        <v>0</v>
      </c>
      <c r="W52" s="29">
        <f t="shared" si="17"/>
        <v>0</v>
      </c>
      <c r="X52" s="29">
        <f t="shared" si="18"/>
        <v>0</v>
      </c>
      <c r="Y52" s="30"/>
      <c r="Z52" s="29">
        <f t="shared" si="26"/>
        <v>0</v>
      </c>
      <c r="AA52" s="29">
        <f t="shared" si="27"/>
        <v>0</v>
      </c>
      <c r="AB52" s="31"/>
      <c r="AC52" s="31"/>
      <c r="AD52" s="31"/>
      <c r="AE52" s="29">
        <f t="shared" si="28"/>
        <v>0</v>
      </c>
      <c r="AF52" s="31"/>
      <c r="AG52" s="29">
        <f t="shared" si="19"/>
        <v>0</v>
      </c>
      <c r="AH52" s="6"/>
      <c r="AI52" s="31"/>
    </row>
    <row r="53" spans="1:35" x14ac:dyDescent="0.2">
      <c r="A53" s="21"/>
      <c r="B53" s="22" t="s">
        <v>235</v>
      </c>
      <c r="C53" s="22">
        <v>12</v>
      </c>
      <c r="D53" s="22">
        <v>1</v>
      </c>
      <c r="E53" s="33">
        <f t="shared" si="15"/>
        <v>12</v>
      </c>
      <c r="F53" s="29">
        <f t="shared" si="20"/>
        <v>120</v>
      </c>
      <c r="G53" s="30"/>
      <c r="H53" s="29">
        <f t="shared" si="21"/>
        <v>0</v>
      </c>
      <c r="I53" s="30"/>
      <c r="J53" s="31"/>
      <c r="K53" s="29">
        <f t="shared" si="22"/>
        <v>0</v>
      </c>
      <c r="L53" s="31"/>
      <c r="M53" s="30"/>
      <c r="N53" s="29">
        <f t="shared" si="23"/>
        <v>0</v>
      </c>
      <c r="O53" s="30"/>
      <c r="P53" s="29">
        <f t="shared" si="24"/>
        <v>0</v>
      </c>
      <c r="Q53" s="30"/>
      <c r="R53" s="29">
        <f t="shared" si="25"/>
        <v>0</v>
      </c>
      <c r="S53" s="29">
        <f t="shared" si="16"/>
        <v>0</v>
      </c>
      <c r="T53" s="29">
        <f t="shared" si="17"/>
        <v>0</v>
      </c>
      <c r="U53" s="29">
        <f t="shared" si="17"/>
        <v>0</v>
      </c>
      <c r="V53" s="29">
        <f t="shared" si="17"/>
        <v>0</v>
      </c>
      <c r="W53" s="29">
        <f t="shared" si="17"/>
        <v>0</v>
      </c>
      <c r="X53" s="29">
        <f t="shared" si="18"/>
        <v>0</v>
      </c>
      <c r="Y53" s="30"/>
      <c r="Z53" s="29">
        <f t="shared" si="26"/>
        <v>0</v>
      </c>
      <c r="AA53" s="29">
        <f t="shared" si="27"/>
        <v>0</v>
      </c>
      <c r="AB53" s="31"/>
      <c r="AC53" s="31"/>
      <c r="AD53" s="31"/>
      <c r="AE53" s="29">
        <f t="shared" si="28"/>
        <v>0</v>
      </c>
      <c r="AF53" s="31"/>
      <c r="AG53" s="29">
        <f t="shared" si="19"/>
        <v>120</v>
      </c>
      <c r="AH53" s="6"/>
      <c r="AI53" s="31"/>
    </row>
    <row r="54" spans="1:35" x14ac:dyDescent="0.2">
      <c r="A54" s="21"/>
      <c r="B54" s="22" t="s">
        <v>196</v>
      </c>
      <c r="C54" s="22">
        <v>12</v>
      </c>
      <c r="D54" s="22">
        <v>1</v>
      </c>
      <c r="E54" s="33">
        <f t="shared" si="15"/>
        <v>12</v>
      </c>
      <c r="F54" s="29">
        <f t="shared" si="20"/>
        <v>120</v>
      </c>
      <c r="G54" s="30"/>
      <c r="H54" s="29">
        <f t="shared" si="21"/>
        <v>0</v>
      </c>
      <c r="I54" s="30"/>
      <c r="J54" s="31"/>
      <c r="K54" s="29">
        <f t="shared" si="22"/>
        <v>0</v>
      </c>
      <c r="L54" s="31"/>
      <c r="M54" s="30"/>
      <c r="N54" s="29">
        <f t="shared" si="23"/>
        <v>0</v>
      </c>
      <c r="O54" s="30"/>
      <c r="P54" s="29">
        <f t="shared" si="24"/>
        <v>0</v>
      </c>
      <c r="Q54" s="30"/>
      <c r="R54" s="29">
        <f t="shared" si="25"/>
        <v>0</v>
      </c>
      <c r="S54" s="29">
        <f t="shared" si="16"/>
        <v>0</v>
      </c>
      <c r="T54" s="29">
        <f t="shared" si="17"/>
        <v>0</v>
      </c>
      <c r="U54" s="29">
        <f t="shared" si="17"/>
        <v>0</v>
      </c>
      <c r="V54" s="29">
        <f t="shared" si="17"/>
        <v>0</v>
      </c>
      <c r="W54" s="29">
        <f t="shared" si="17"/>
        <v>0</v>
      </c>
      <c r="X54" s="29">
        <f t="shared" si="18"/>
        <v>0</v>
      </c>
      <c r="Y54" s="30"/>
      <c r="Z54" s="29">
        <f t="shared" si="26"/>
        <v>0</v>
      </c>
      <c r="AA54" s="29">
        <f t="shared" si="27"/>
        <v>0</v>
      </c>
      <c r="AB54" s="31"/>
      <c r="AC54" s="31"/>
      <c r="AD54" s="31"/>
      <c r="AE54" s="29">
        <f t="shared" si="28"/>
        <v>0</v>
      </c>
      <c r="AF54" s="31"/>
      <c r="AG54" s="29">
        <f t="shared" si="19"/>
        <v>120</v>
      </c>
      <c r="AH54" s="6"/>
      <c r="AI54" s="31"/>
    </row>
    <row r="55" spans="1:35" x14ac:dyDescent="0.2">
      <c r="A55" s="21"/>
      <c r="B55" s="22" t="s">
        <v>189</v>
      </c>
      <c r="C55" s="22">
        <v>12</v>
      </c>
      <c r="D55" s="22"/>
      <c r="E55" s="33">
        <f t="shared" si="15"/>
        <v>0</v>
      </c>
      <c r="F55" s="29">
        <f t="shared" si="20"/>
        <v>0</v>
      </c>
      <c r="G55" s="30"/>
      <c r="H55" s="29">
        <f t="shared" si="21"/>
        <v>0</v>
      </c>
      <c r="I55" s="30"/>
      <c r="J55" s="31"/>
      <c r="K55" s="29">
        <f t="shared" si="22"/>
        <v>0</v>
      </c>
      <c r="L55" s="31"/>
      <c r="M55" s="30"/>
      <c r="N55" s="29">
        <f t="shared" si="23"/>
        <v>0</v>
      </c>
      <c r="O55" s="30"/>
      <c r="P55" s="29">
        <f t="shared" si="24"/>
        <v>0</v>
      </c>
      <c r="Q55" s="30"/>
      <c r="R55" s="29">
        <f t="shared" si="25"/>
        <v>0</v>
      </c>
      <c r="S55" s="29">
        <f t="shared" si="16"/>
        <v>0</v>
      </c>
      <c r="T55" s="29">
        <f t="shared" si="17"/>
        <v>0</v>
      </c>
      <c r="U55" s="29">
        <f t="shared" si="17"/>
        <v>0</v>
      </c>
      <c r="V55" s="29">
        <f t="shared" si="17"/>
        <v>0</v>
      </c>
      <c r="W55" s="29">
        <f t="shared" si="17"/>
        <v>0</v>
      </c>
      <c r="X55" s="29">
        <f t="shared" si="18"/>
        <v>0</v>
      </c>
      <c r="Y55" s="30">
        <v>2</v>
      </c>
      <c r="Z55" s="29">
        <f t="shared" si="26"/>
        <v>90</v>
      </c>
      <c r="AA55" s="29">
        <f t="shared" si="27"/>
        <v>6.3</v>
      </c>
      <c r="AB55" s="31"/>
      <c r="AC55" s="31"/>
      <c r="AD55" s="31"/>
      <c r="AE55" s="29">
        <f t="shared" si="28"/>
        <v>96.3</v>
      </c>
      <c r="AF55" s="31"/>
      <c r="AG55" s="29">
        <f t="shared" si="19"/>
        <v>96.3</v>
      </c>
      <c r="AH55" s="6"/>
      <c r="AI55" s="31"/>
    </row>
    <row r="56" spans="1:35" x14ac:dyDescent="0.2">
      <c r="A56" s="21"/>
      <c r="B56" s="22" t="s">
        <v>232</v>
      </c>
      <c r="C56" s="22">
        <v>12</v>
      </c>
      <c r="D56" s="22"/>
      <c r="E56" s="33">
        <f t="shared" si="15"/>
        <v>0</v>
      </c>
      <c r="F56" s="29">
        <f t="shared" si="20"/>
        <v>0</v>
      </c>
      <c r="G56" s="30"/>
      <c r="H56" s="29">
        <f t="shared" si="21"/>
        <v>0</v>
      </c>
      <c r="I56" s="30"/>
      <c r="J56" s="31"/>
      <c r="K56" s="29">
        <f t="shared" si="22"/>
        <v>0</v>
      </c>
      <c r="L56" s="31"/>
      <c r="M56" s="30"/>
      <c r="N56" s="29">
        <f t="shared" si="23"/>
        <v>0</v>
      </c>
      <c r="O56" s="30"/>
      <c r="P56" s="29">
        <f t="shared" si="24"/>
        <v>0</v>
      </c>
      <c r="Q56" s="30"/>
      <c r="R56" s="29">
        <f t="shared" si="25"/>
        <v>0</v>
      </c>
      <c r="S56" s="29">
        <f t="shared" si="16"/>
        <v>0</v>
      </c>
      <c r="T56" s="29">
        <f t="shared" ref="T56:W59" si="29">ROUND(($P56+$R56+($J$37*$J56))*T$37,2)</f>
        <v>0</v>
      </c>
      <c r="U56" s="29">
        <f t="shared" si="29"/>
        <v>0</v>
      </c>
      <c r="V56" s="29">
        <f t="shared" si="29"/>
        <v>0</v>
      </c>
      <c r="W56" s="29">
        <f t="shared" si="29"/>
        <v>0</v>
      </c>
      <c r="X56" s="29">
        <f t="shared" si="18"/>
        <v>0</v>
      </c>
      <c r="Y56" s="30"/>
      <c r="Z56" s="29">
        <f t="shared" si="26"/>
        <v>0</v>
      </c>
      <c r="AA56" s="29">
        <f t="shared" si="27"/>
        <v>0</v>
      </c>
      <c r="AB56" s="31"/>
      <c r="AC56" s="31"/>
      <c r="AD56" s="31"/>
      <c r="AE56" s="29">
        <f t="shared" si="28"/>
        <v>0</v>
      </c>
      <c r="AF56" s="31"/>
      <c r="AG56" s="29">
        <f t="shared" si="19"/>
        <v>0</v>
      </c>
      <c r="AH56" s="6"/>
      <c r="AI56" s="31"/>
    </row>
    <row r="57" spans="1:35" x14ac:dyDescent="0.2">
      <c r="A57" s="21"/>
      <c r="B57" s="22"/>
      <c r="C57" s="22"/>
      <c r="D57" s="22"/>
      <c r="E57" s="33">
        <f t="shared" si="15"/>
        <v>0</v>
      </c>
      <c r="F57" s="29">
        <f t="shared" si="20"/>
        <v>0</v>
      </c>
      <c r="G57" s="30"/>
      <c r="H57" s="29">
        <f t="shared" si="21"/>
        <v>0</v>
      </c>
      <c r="I57" s="30"/>
      <c r="J57" s="31"/>
      <c r="K57" s="29">
        <f t="shared" si="22"/>
        <v>0</v>
      </c>
      <c r="L57" s="31"/>
      <c r="M57" s="30"/>
      <c r="N57" s="29">
        <f t="shared" si="23"/>
        <v>0</v>
      </c>
      <c r="O57" s="30"/>
      <c r="P57" s="29">
        <f t="shared" si="24"/>
        <v>0</v>
      </c>
      <c r="Q57" s="30"/>
      <c r="R57" s="29">
        <f t="shared" si="25"/>
        <v>0</v>
      </c>
      <c r="S57" s="29">
        <f t="shared" si="16"/>
        <v>0</v>
      </c>
      <c r="T57" s="29">
        <f t="shared" si="29"/>
        <v>0</v>
      </c>
      <c r="U57" s="29">
        <f t="shared" si="29"/>
        <v>0</v>
      </c>
      <c r="V57" s="29">
        <f t="shared" si="29"/>
        <v>0</v>
      </c>
      <c r="W57" s="29">
        <f t="shared" si="29"/>
        <v>0</v>
      </c>
      <c r="X57" s="29">
        <f t="shared" si="18"/>
        <v>0</v>
      </c>
      <c r="Y57" s="30"/>
      <c r="Z57" s="29">
        <f t="shared" si="26"/>
        <v>0</v>
      </c>
      <c r="AA57" s="29">
        <f t="shared" si="27"/>
        <v>0</v>
      </c>
      <c r="AB57" s="31"/>
      <c r="AC57" s="31"/>
      <c r="AD57" s="31"/>
      <c r="AE57" s="29">
        <f t="shared" si="28"/>
        <v>0</v>
      </c>
      <c r="AF57" s="31"/>
      <c r="AG57" s="29">
        <f t="shared" si="19"/>
        <v>0</v>
      </c>
      <c r="AH57" s="6"/>
      <c r="AI57" s="31"/>
    </row>
    <row r="58" spans="1:35" x14ac:dyDescent="0.2">
      <c r="A58" s="21"/>
      <c r="B58" s="22"/>
      <c r="C58" s="22"/>
      <c r="D58" s="22"/>
      <c r="E58" s="33">
        <f t="shared" si="15"/>
        <v>0</v>
      </c>
      <c r="F58" s="29">
        <f t="shared" si="20"/>
        <v>0</v>
      </c>
      <c r="G58" s="30"/>
      <c r="H58" s="29">
        <f t="shared" si="21"/>
        <v>0</v>
      </c>
      <c r="I58" s="30"/>
      <c r="J58" s="31"/>
      <c r="K58" s="29">
        <f t="shared" si="22"/>
        <v>0</v>
      </c>
      <c r="L58" s="31"/>
      <c r="M58" s="30"/>
      <c r="N58" s="29">
        <f t="shared" si="23"/>
        <v>0</v>
      </c>
      <c r="O58" s="30"/>
      <c r="P58" s="29">
        <f t="shared" si="24"/>
        <v>0</v>
      </c>
      <c r="Q58" s="30"/>
      <c r="R58" s="29">
        <f t="shared" si="25"/>
        <v>0</v>
      </c>
      <c r="S58" s="29">
        <f t="shared" si="16"/>
        <v>0</v>
      </c>
      <c r="T58" s="29">
        <f t="shared" si="29"/>
        <v>0</v>
      </c>
      <c r="U58" s="29">
        <f t="shared" si="29"/>
        <v>0</v>
      </c>
      <c r="V58" s="29">
        <f t="shared" si="29"/>
        <v>0</v>
      </c>
      <c r="W58" s="29">
        <f t="shared" si="29"/>
        <v>0</v>
      </c>
      <c r="X58" s="29">
        <f t="shared" si="18"/>
        <v>0</v>
      </c>
      <c r="Y58" s="30"/>
      <c r="Z58" s="29">
        <f t="shared" si="26"/>
        <v>0</v>
      </c>
      <c r="AA58" s="29">
        <f t="shared" si="27"/>
        <v>0</v>
      </c>
      <c r="AB58" s="31"/>
      <c r="AC58" s="31"/>
      <c r="AD58" s="31"/>
      <c r="AE58" s="29">
        <f t="shared" si="28"/>
        <v>0</v>
      </c>
      <c r="AF58" s="31"/>
      <c r="AG58" s="29">
        <f t="shared" si="19"/>
        <v>0</v>
      </c>
      <c r="AH58" s="6"/>
      <c r="AI58" s="31"/>
    </row>
    <row r="59" spans="1:35" x14ac:dyDescent="0.2">
      <c r="A59" s="21"/>
      <c r="B59" s="22"/>
      <c r="C59" s="22"/>
      <c r="D59" s="22"/>
      <c r="E59" s="33">
        <f t="shared" si="15"/>
        <v>0</v>
      </c>
      <c r="F59" s="29">
        <f t="shared" si="20"/>
        <v>0</v>
      </c>
      <c r="G59" s="30"/>
      <c r="H59" s="29">
        <f t="shared" si="21"/>
        <v>0</v>
      </c>
      <c r="I59" s="30"/>
      <c r="J59" s="31"/>
      <c r="K59" s="29">
        <f t="shared" si="22"/>
        <v>0</v>
      </c>
      <c r="L59" s="31"/>
      <c r="M59" s="30"/>
      <c r="N59" s="29">
        <f t="shared" si="23"/>
        <v>0</v>
      </c>
      <c r="O59" s="30"/>
      <c r="P59" s="29">
        <f t="shared" si="24"/>
        <v>0</v>
      </c>
      <c r="Q59" s="30"/>
      <c r="R59" s="29">
        <f t="shared" si="25"/>
        <v>0</v>
      </c>
      <c r="S59" s="29">
        <f t="shared" si="16"/>
        <v>0</v>
      </c>
      <c r="T59" s="29">
        <f t="shared" si="29"/>
        <v>0</v>
      </c>
      <c r="U59" s="29">
        <f t="shared" si="29"/>
        <v>0</v>
      </c>
      <c r="V59" s="29">
        <f t="shared" si="29"/>
        <v>0</v>
      </c>
      <c r="W59" s="29">
        <f t="shared" si="29"/>
        <v>0</v>
      </c>
      <c r="X59" s="29">
        <f t="shared" si="18"/>
        <v>0</v>
      </c>
      <c r="Y59" s="30"/>
      <c r="Z59" s="29">
        <f t="shared" si="26"/>
        <v>0</v>
      </c>
      <c r="AA59" s="29">
        <f t="shared" si="27"/>
        <v>0</v>
      </c>
      <c r="AB59" s="31"/>
      <c r="AC59" s="31"/>
      <c r="AD59" s="31"/>
      <c r="AE59" s="29">
        <f t="shared" si="28"/>
        <v>0</v>
      </c>
      <c r="AF59" s="31"/>
      <c r="AG59" s="29">
        <f t="shared" si="19"/>
        <v>0</v>
      </c>
      <c r="AH59" s="6"/>
      <c r="AI59" s="31"/>
    </row>
    <row r="60" spans="1:35" x14ac:dyDescent="0.2">
      <c r="F60" s="8">
        <f>SUM(F40:F59)</f>
        <v>360</v>
      </c>
      <c r="H60" s="8">
        <f>SUM(H40:H59)</f>
        <v>0</v>
      </c>
      <c r="K60" s="8">
        <f>SUM(K40:K59)</f>
        <v>272</v>
      </c>
      <c r="L60" s="35"/>
      <c r="N60" s="8">
        <f>SUM(N40:N59)</f>
        <v>0</v>
      </c>
      <c r="P60" s="8">
        <f>SUM(P40:P59)</f>
        <v>0</v>
      </c>
      <c r="R60" s="8">
        <f t="shared" ref="R60:W60" si="30">SUM(R40:R59)</f>
        <v>0</v>
      </c>
      <c r="S60" s="8">
        <f t="shared" si="30"/>
        <v>10.91</v>
      </c>
      <c r="T60" s="8">
        <f t="shared" si="30"/>
        <v>2.5499999999999998</v>
      </c>
      <c r="U60" s="8">
        <f t="shared" si="30"/>
        <v>24.46</v>
      </c>
      <c r="V60" s="8">
        <f t="shared" si="30"/>
        <v>5.81</v>
      </c>
      <c r="W60" s="8">
        <f t="shared" si="30"/>
        <v>0.26</v>
      </c>
      <c r="AE60" s="8">
        <f>SUM(AE40:AE59)</f>
        <v>866.69999999999982</v>
      </c>
      <c r="AF60" s="8">
        <f>SUM(AF40:AF59)</f>
        <v>0</v>
      </c>
      <c r="AG60" s="32">
        <f>SUM(AG40:AG59)</f>
        <v>1542.6899999999998</v>
      </c>
      <c r="AH60" s="6"/>
      <c r="AI60" s="29">
        <f>SUM(AI40:AI59)</f>
        <v>0</v>
      </c>
    </row>
    <row r="61" spans="1:35" ht="5.0999999999999996" customHeight="1" x14ac:dyDescent="0.2"/>
    <row r="62" spans="1:35" x14ac:dyDescent="0.2">
      <c r="A62" s="1"/>
      <c r="B62" s="10" t="s">
        <v>37</v>
      </c>
      <c r="C62" s="1"/>
      <c r="D62" s="1"/>
      <c r="E62" s="1"/>
      <c r="F62" s="58">
        <f>+F1</f>
        <v>10</v>
      </c>
      <c r="G62" s="1"/>
      <c r="H62" s="58">
        <f>+H1</f>
        <v>90</v>
      </c>
      <c r="I62" s="28">
        <f>+I1</f>
        <v>1.2</v>
      </c>
      <c r="J62" s="28">
        <f>+J1</f>
        <v>22</v>
      </c>
      <c r="K62" s="1"/>
      <c r="L62" s="1" t="s">
        <v>7</v>
      </c>
      <c r="M62" s="28">
        <f>+M1</f>
        <v>0.45</v>
      </c>
      <c r="N62" s="1"/>
      <c r="O62" s="25">
        <f>+O1</f>
        <v>30</v>
      </c>
      <c r="P62" s="1"/>
      <c r="Q62" s="28">
        <f>+Q1</f>
        <v>50</v>
      </c>
      <c r="R62" s="1"/>
      <c r="S62" s="5">
        <f>+S1</f>
        <v>6.2E-2</v>
      </c>
      <c r="T62" s="5">
        <f>+T1</f>
        <v>1.4500000000000001E-2</v>
      </c>
      <c r="U62" s="5">
        <f>+U1</f>
        <v>0.13900000000000001</v>
      </c>
      <c r="V62" s="5">
        <f>+V1</f>
        <v>3.3000000000000002E-2</v>
      </c>
      <c r="W62" s="5">
        <f>+W1</f>
        <v>1.5E-3</v>
      </c>
      <c r="X62" s="1"/>
      <c r="Y62" s="25">
        <v>45</v>
      </c>
      <c r="Z62" s="15"/>
      <c r="AA62" s="5">
        <f>+AA1</f>
        <v>7.0000000000000007E-2</v>
      </c>
      <c r="AB62" s="115" t="s">
        <v>148</v>
      </c>
      <c r="AC62" s="113">
        <v>10</v>
      </c>
      <c r="AD62" s="113">
        <v>10</v>
      </c>
      <c r="AE62" s="1"/>
      <c r="AF62" s="1"/>
      <c r="AG62" s="1"/>
      <c r="AH62" s="11"/>
      <c r="AI62" s="1" t="s">
        <v>7</v>
      </c>
    </row>
    <row r="63" spans="1:35" x14ac:dyDescent="0.2">
      <c r="A63" s="2"/>
      <c r="B63" s="2"/>
      <c r="C63" s="2" t="s">
        <v>11</v>
      </c>
      <c r="D63" s="2" t="s">
        <v>1</v>
      </c>
      <c r="E63" s="2" t="s">
        <v>30</v>
      </c>
      <c r="F63" s="2" t="s">
        <v>21</v>
      </c>
      <c r="G63" s="2" t="s">
        <v>11</v>
      </c>
      <c r="H63" s="2" t="s">
        <v>2</v>
      </c>
      <c r="I63" s="2" t="s">
        <v>7</v>
      </c>
      <c r="J63" s="2" t="s">
        <v>3</v>
      </c>
      <c r="K63" s="2" t="s">
        <v>17</v>
      </c>
      <c r="L63" s="2" t="s">
        <v>5</v>
      </c>
      <c r="M63" s="2" t="s">
        <v>5</v>
      </c>
      <c r="N63" s="2" t="s">
        <v>5</v>
      </c>
      <c r="O63" s="2" t="s">
        <v>9</v>
      </c>
      <c r="P63" s="2" t="s">
        <v>15</v>
      </c>
      <c r="Q63" s="2" t="s">
        <v>18</v>
      </c>
      <c r="R63" s="2" t="s">
        <v>20</v>
      </c>
      <c r="S63" s="2"/>
      <c r="T63" s="2"/>
      <c r="U63" s="2"/>
      <c r="V63" s="2" t="s">
        <v>24</v>
      </c>
      <c r="W63" s="2"/>
      <c r="X63" s="2" t="s">
        <v>17</v>
      </c>
      <c r="Y63" s="2" t="s">
        <v>11</v>
      </c>
      <c r="Z63" s="2" t="s">
        <v>7</v>
      </c>
      <c r="AA63" s="2" t="s">
        <v>28</v>
      </c>
      <c r="AB63" s="2" t="s">
        <v>46</v>
      </c>
      <c r="AC63" s="2" t="s">
        <v>46</v>
      </c>
      <c r="AD63" s="91" t="s">
        <v>46</v>
      </c>
      <c r="AE63" s="2" t="s">
        <v>17</v>
      </c>
      <c r="AF63" s="2" t="s">
        <v>33</v>
      </c>
      <c r="AG63" s="2" t="s">
        <v>17</v>
      </c>
      <c r="AH63" s="12"/>
      <c r="AI63" s="2" t="s">
        <v>43</v>
      </c>
    </row>
    <row r="64" spans="1:35" x14ac:dyDescent="0.2">
      <c r="A64" s="3" t="s">
        <v>0</v>
      </c>
      <c r="B64" s="3" t="s">
        <v>45</v>
      </c>
      <c r="C64" s="3" t="s">
        <v>12</v>
      </c>
      <c r="D64" s="3" t="s">
        <v>39</v>
      </c>
      <c r="E64" s="3" t="s">
        <v>31</v>
      </c>
      <c r="F64" s="3" t="s">
        <v>16</v>
      </c>
      <c r="G64" s="3" t="s">
        <v>14</v>
      </c>
      <c r="H64" s="3" t="s">
        <v>16</v>
      </c>
      <c r="I64" s="3" t="s">
        <v>6</v>
      </c>
      <c r="J64" s="3" t="s">
        <v>32</v>
      </c>
      <c r="K64" s="3" t="s">
        <v>4</v>
      </c>
      <c r="L64" s="3" t="s">
        <v>106</v>
      </c>
      <c r="M64" s="3" t="s">
        <v>6</v>
      </c>
      <c r="N64" s="3" t="s">
        <v>16</v>
      </c>
      <c r="O64" s="3" t="s">
        <v>10</v>
      </c>
      <c r="P64" s="3" t="s">
        <v>16</v>
      </c>
      <c r="Q64" s="3" t="s">
        <v>19</v>
      </c>
      <c r="R64" s="3" t="s">
        <v>16</v>
      </c>
      <c r="S64" s="3" t="s">
        <v>22</v>
      </c>
      <c r="T64" s="3" t="s">
        <v>23</v>
      </c>
      <c r="U64" s="3" t="s">
        <v>24</v>
      </c>
      <c r="V64" s="3" t="s">
        <v>25</v>
      </c>
      <c r="W64" s="3" t="s">
        <v>26</v>
      </c>
      <c r="X64" s="3" t="s">
        <v>27</v>
      </c>
      <c r="Y64" s="3" t="s">
        <v>29</v>
      </c>
      <c r="Z64" s="3" t="s">
        <v>8</v>
      </c>
      <c r="AA64" s="3" t="s">
        <v>29</v>
      </c>
      <c r="AB64" s="3" t="s">
        <v>6</v>
      </c>
      <c r="AC64" s="3" t="s">
        <v>13</v>
      </c>
      <c r="AD64" s="52" t="s">
        <v>149</v>
      </c>
      <c r="AE64" s="3" t="s">
        <v>8</v>
      </c>
      <c r="AF64" s="3" t="s">
        <v>34</v>
      </c>
      <c r="AG64" s="3" t="s">
        <v>16</v>
      </c>
      <c r="AH64" s="13"/>
      <c r="AI64" s="3" t="s">
        <v>44</v>
      </c>
    </row>
    <row r="65" spans="1:35" x14ac:dyDescent="0.2">
      <c r="A65" s="21"/>
      <c r="B65" s="22" t="s">
        <v>237</v>
      </c>
      <c r="C65" s="22">
        <v>12</v>
      </c>
      <c r="D65" s="22"/>
      <c r="E65" s="33">
        <f t="shared" ref="E65:E80" si="31">+C65*D65</f>
        <v>0</v>
      </c>
      <c r="F65" s="29">
        <f>ROUND(E65*$F$62,2)</f>
        <v>0</v>
      </c>
      <c r="G65" s="30"/>
      <c r="H65" s="29">
        <f>ROUND(G65*$H$62,2)</f>
        <v>0</v>
      </c>
      <c r="I65" s="30">
        <v>264</v>
      </c>
      <c r="J65" s="31">
        <v>12</v>
      </c>
      <c r="K65" s="29">
        <f>ROUND((I65*$I$62)+(J65*$J$62),2)</f>
        <v>580.79999999999995</v>
      </c>
      <c r="L65" s="31"/>
      <c r="M65" s="30"/>
      <c r="N65" s="29">
        <f>ROUND(L65+(M65*$M$62),2)</f>
        <v>0</v>
      </c>
      <c r="O65" s="30"/>
      <c r="P65" s="29">
        <f>ROUND(O65*$O$62,2)</f>
        <v>0</v>
      </c>
      <c r="Q65" s="30"/>
      <c r="R65" s="29">
        <f>ROUND(Q65*$Q$62,2)</f>
        <v>0</v>
      </c>
      <c r="S65" s="29">
        <f>ROUND(($P65+$R65+($J$62*$J65))*S$62,2)</f>
        <v>16.37</v>
      </c>
      <c r="T65" s="29">
        <f t="shared" ref="T65:W80" si="32">ROUND(($P65+$R65+($J$62*$J65))*T$62,2)</f>
        <v>3.83</v>
      </c>
      <c r="U65" s="29">
        <f t="shared" si="32"/>
        <v>36.700000000000003</v>
      </c>
      <c r="V65" s="29">
        <f t="shared" si="32"/>
        <v>8.7100000000000009</v>
      </c>
      <c r="W65" s="29">
        <f t="shared" si="32"/>
        <v>0.4</v>
      </c>
      <c r="X65" s="29">
        <f t="shared" ref="X65:X80" si="33">+P65+R65+SUM(S65:W65)</f>
        <v>66.010000000000019</v>
      </c>
      <c r="Y65" s="30"/>
      <c r="Z65" s="29">
        <f>ROUND(Y65*$Y$62,2)</f>
        <v>0</v>
      </c>
      <c r="AA65" s="29">
        <f>ROUND(Z65*$AA$62,2)</f>
        <v>0</v>
      </c>
      <c r="AB65" s="31"/>
      <c r="AC65" s="31"/>
      <c r="AD65" s="31"/>
      <c r="AE65" s="29">
        <f>SUM(Z65:AD65)</f>
        <v>0</v>
      </c>
      <c r="AF65" s="31"/>
      <c r="AG65" s="29">
        <f t="shared" ref="AG65:AG80" si="34">+F65+H65+K65+N65+X65+AE65+AF65</f>
        <v>646.80999999999995</v>
      </c>
      <c r="AH65" s="29"/>
      <c r="AI65" s="31"/>
    </row>
    <row r="66" spans="1:35" x14ac:dyDescent="0.2">
      <c r="A66" s="21"/>
      <c r="B66" s="22" t="s">
        <v>189</v>
      </c>
      <c r="C66" s="22">
        <v>12</v>
      </c>
      <c r="D66" s="22">
        <v>1</v>
      </c>
      <c r="E66" s="33">
        <f t="shared" si="31"/>
        <v>12</v>
      </c>
      <c r="F66" s="29">
        <f t="shared" ref="F66:F80" si="35">ROUND(E66*$F$62,2)</f>
        <v>120</v>
      </c>
      <c r="G66" s="30"/>
      <c r="H66" s="29">
        <f t="shared" ref="H66:H80" si="36">ROUND(G66*$H$62,2)</f>
        <v>0</v>
      </c>
      <c r="I66" s="30">
        <v>200</v>
      </c>
      <c r="J66" s="31">
        <v>8</v>
      </c>
      <c r="K66" s="29">
        <f t="shared" ref="K66:K80" si="37">ROUND((I66*$I$62)+(J66*$J$62),2)</f>
        <v>416</v>
      </c>
      <c r="L66" s="31"/>
      <c r="M66" s="30"/>
      <c r="N66" s="29">
        <f t="shared" ref="N66:N80" si="38">ROUND(L66+(M66*$M$62),2)</f>
        <v>0</v>
      </c>
      <c r="O66" s="37"/>
      <c r="P66" s="29">
        <f t="shared" ref="P66:P80" si="39">ROUND(O66*$O$62,2)</f>
        <v>0</v>
      </c>
      <c r="Q66" s="30"/>
      <c r="R66" s="29">
        <f t="shared" ref="R66:R80" si="40">ROUND(Q66*$Q$62,2)</f>
        <v>0</v>
      </c>
      <c r="S66" s="29">
        <f t="shared" ref="S66:S80" si="41">ROUND(($P66+$R66+($J$62*$J66))*S$62,2)</f>
        <v>10.91</v>
      </c>
      <c r="T66" s="29">
        <f t="shared" si="32"/>
        <v>2.5499999999999998</v>
      </c>
      <c r="U66" s="29">
        <f t="shared" si="32"/>
        <v>24.46</v>
      </c>
      <c r="V66" s="29">
        <f t="shared" si="32"/>
        <v>5.81</v>
      </c>
      <c r="W66" s="29">
        <f t="shared" si="32"/>
        <v>0.26</v>
      </c>
      <c r="X66" s="29">
        <f t="shared" si="33"/>
        <v>43.99</v>
      </c>
      <c r="Y66" s="30">
        <v>0</v>
      </c>
      <c r="Z66" s="29">
        <f t="shared" ref="Z66:Z80" si="42">ROUND(Y66*$Y$62,2)</f>
        <v>0</v>
      </c>
      <c r="AA66" s="29">
        <f t="shared" ref="AA66:AA80" si="43">ROUND(Z66*$AA$62,2)</f>
        <v>0</v>
      </c>
      <c r="AB66" s="31"/>
      <c r="AC66" s="31"/>
      <c r="AD66" s="31"/>
      <c r="AE66" s="29">
        <f t="shared" ref="AE66:AE80" si="44">SUM(Z66:AD66)</f>
        <v>0</v>
      </c>
      <c r="AF66" s="31"/>
      <c r="AG66" s="29">
        <f t="shared" si="34"/>
        <v>579.99</v>
      </c>
      <c r="AH66" s="29"/>
      <c r="AI66" s="31"/>
    </row>
    <row r="67" spans="1:35" x14ac:dyDescent="0.2">
      <c r="A67" s="21"/>
      <c r="B67" s="22"/>
      <c r="C67" s="22"/>
      <c r="D67" s="22"/>
      <c r="E67" s="33">
        <f t="shared" si="31"/>
        <v>0</v>
      </c>
      <c r="F67" s="29">
        <f t="shared" si="35"/>
        <v>0</v>
      </c>
      <c r="G67" s="30"/>
      <c r="H67" s="29">
        <f t="shared" si="36"/>
        <v>0</v>
      </c>
      <c r="I67" s="30"/>
      <c r="J67" s="31"/>
      <c r="K67" s="29">
        <f t="shared" si="37"/>
        <v>0</v>
      </c>
      <c r="L67" s="31"/>
      <c r="M67" s="30"/>
      <c r="N67" s="29">
        <f t="shared" si="38"/>
        <v>0</v>
      </c>
      <c r="O67" s="30"/>
      <c r="P67" s="29">
        <f t="shared" si="39"/>
        <v>0</v>
      </c>
      <c r="Q67" s="30"/>
      <c r="R67" s="29">
        <f t="shared" si="40"/>
        <v>0</v>
      </c>
      <c r="S67" s="29">
        <f t="shared" si="41"/>
        <v>0</v>
      </c>
      <c r="T67" s="29">
        <f t="shared" si="32"/>
        <v>0</v>
      </c>
      <c r="U67" s="29">
        <f t="shared" si="32"/>
        <v>0</v>
      </c>
      <c r="V67" s="29">
        <f t="shared" si="32"/>
        <v>0</v>
      </c>
      <c r="W67" s="29">
        <f t="shared" si="32"/>
        <v>0</v>
      </c>
      <c r="X67" s="29">
        <f t="shared" si="33"/>
        <v>0</v>
      </c>
      <c r="Y67" s="30"/>
      <c r="Z67" s="29">
        <f t="shared" si="42"/>
        <v>0</v>
      </c>
      <c r="AA67" s="29">
        <f t="shared" si="43"/>
        <v>0</v>
      </c>
      <c r="AB67" s="31"/>
      <c r="AC67" s="31"/>
      <c r="AD67" s="31"/>
      <c r="AE67" s="29">
        <f t="shared" si="44"/>
        <v>0</v>
      </c>
      <c r="AF67" s="31"/>
      <c r="AG67" s="29">
        <f t="shared" si="34"/>
        <v>0</v>
      </c>
      <c r="AH67" s="29"/>
      <c r="AI67" s="31"/>
    </row>
    <row r="68" spans="1:35" x14ac:dyDescent="0.2">
      <c r="A68" s="21"/>
      <c r="B68" s="22"/>
      <c r="C68" s="22"/>
      <c r="D68" s="22"/>
      <c r="E68" s="33">
        <f t="shared" si="31"/>
        <v>0</v>
      </c>
      <c r="F68" s="29">
        <f t="shared" si="35"/>
        <v>0</v>
      </c>
      <c r="G68" s="30"/>
      <c r="H68" s="29">
        <f t="shared" si="36"/>
        <v>0</v>
      </c>
      <c r="I68" s="30"/>
      <c r="J68" s="31"/>
      <c r="K68" s="29">
        <f t="shared" si="37"/>
        <v>0</v>
      </c>
      <c r="L68" s="31"/>
      <c r="M68" s="30"/>
      <c r="N68" s="29">
        <f t="shared" si="38"/>
        <v>0</v>
      </c>
      <c r="O68" s="30"/>
      <c r="P68" s="29">
        <f t="shared" si="39"/>
        <v>0</v>
      </c>
      <c r="Q68" s="30"/>
      <c r="R68" s="29">
        <f t="shared" si="40"/>
        <v>0</v>
      </c>
      <c r="S68" s="29">
        <f t="shared" si="41"/>
        <v>0</v>
      </c>
      <c r="T68" s="29">
        <f t="shared" si="32"/>
        <v>0</v>
      </c>
      <c r="U68" s="29">
        <f t="shared" si="32"/>
        <v>0</v>
      </c>
      <c r="V68" s="29">
        <f t="shared" si="32"/>
        <v>0</v>
      </c>
      <c r="W68" s="29">
        <f t="shared" si="32"/>
        <v>0</v>
      </c>
      <c r="X68" s="29">
        <f t="shared" si="33"/>
        <v>0</v>
      </c>
      <c r="Y68" s="30"/>
      <c r="Z68" s="29">
        <f t="shared" si="42"/>
        <v>0</v>
      </c>
      <c r="AA68" s="29">
        <f t="shared" si="43"/>
        <v>0</v>
      </c>
      <c r="AB68" s="31"/>
      <c r="AC68" s="31"/>
      <c r="AD68" s="31"/>
      <c r="AE68" s="29">
        <f t="shared" si="44"/>
        <v>0</v>
      </c>
      <c r="AF68" s="31"/>
      <c r="AG68" s="29">
        <f t="shared" si="34"/>
        <v>0</v>
      </c>
      <c r="AH68" s="29"/>
      <c r="AI68" s="31"/>
    </row>
    <row r="69" spans="1:35" x14ac:dyDescent="0.2">
      <c r="A69" s="21"/>
      <c r="B69" s="22"/>
      <c r="C69" s="22"/>
      <c r="D69" s="22"/>
      <c r="E69" s="33">
        <f t="shared" si="31"/>
        <v>0</v>
      </c>
      <c r="F69" s="29">
        <f t="shared" si="35"/>
        <v>0</v>
      </c>
      <c r="G69" s="30"/>
      <c r="H69" s="29">
        <f t="shared" si="36"/>
        <v>0</v>
      </c>
      <c r="I69" s="30"/>
      <c r="J69" s="31"/>
      <c r="K69" s="29">
        <f t="shared" si="37"/>
        <v>0</v>
      </c>
      <c r="L69" s="31"/>
      <c r="M69" s="30"/>
      <c r="N69" s="29">
        <f t="shared" si="38"/>
        <v>0</v>
      </c>
      <c r="O69" s="30"/>
      <c r="P69" s="29">
        <f t="shared" si="39"/>
        <v>0</v>
      </c>
      <c r="Q69" s="30"/>
      <c r="R69" s="29">
        <f t="shared" si="40"/>
        <v>0</v>
      </c>
      <c r="S69" s="29">
        <f t="shared" si="41"/>
        <v>0</v>
      </c>
      <c r="T69" s="29">
        <f t="shared" si="32"/>
        <v>0</v>
      </c>
      <c r="U69" s="29">
        <f t="shared" si="32"/>
        <v>0</v>
      </c>
      <c r="V69" s="29">
        <f t="shared" si="32"/>
        <v>0</v>
      </c>
      <c r="W69" s="29">
        <f t="shared" si="32"/>
        <v>0</v>
      </c>
      <c r="X69" s="29">
        <f>+P69+R69+SUM(S69:W69)</f>
        <v>0</v>
      </c>
      <c r="Y69" s="30"/>
      <c r="Z69" s="29">
        <f t="shared" si="42"/>
        <v>0</v>
      </c>
      <c r="AA69" s="29">
        <f t="shared" si="43"/>
        <v>0</v>
      </c>
      <c r="AB69" s="31"/>
      <c r="AC69" s="31"/>
      <c r="AD69" s="31"/>
      <c r="AE69" s="29">
        <f t="shared" si="44"/>
        <v>0</v>
      </c>
      <c r="AF69" s="31"/>
      <c r="AG69" s="29">
        <f>+F69+H69+K69+N69+X69+AE69+AF69</f>
        <v>0</v>
      </c>
      <c r="AH69" s="29"/>
      <c r="AI69" s="31"/>
    </row>
    <row r="70" spans="1:35" x14ac:dyDescent="0.2">
      <c r="A70" s="21"/>
      <c r="B70" s="22"/>
      <c r="C70" s="22"/>
      <c r="D70" s="22"/>
      <c r="E70" s="33">
        <f t="shared" si="31"/>
        <v>0</v>
      </c>
      <c r="F70" s="29">
        <f t="shared" si="35"/>
        <v>0</v>
      </c>
      <c r="G70" s="30"/>
      <c r="H70" s="29">
        <f t="shared" si="36"/>
        <v>0</v>
      </c>
      <c r="I70" s="30"/>
      <c r="J70" s="31"/>
      <c r="K70" s="29">
        <f t="shared" si="37"/>
        <v>0</v>
      </c>
      <c r="L70" s="31"/>
      <c r="M70" s="30"/>
      <c r="N70" s="29">
        <f t="shared" si="38"/>
        <v>0</v>
      </c>
      <c r="O70" s="30"/>
      <c r="P70" s="29">
        <f t="shared" si="39"/>
        <v>0</v>
      </c>
      <c r="Q70" s="30"/>
      <c r="R70" s="29">
        <f t="shared" si="40"/>
        <v>0</v>
      </c>
      <c r="S70" s="29">
        <f t="shared" si="41"/>
        <v>0</v>
      </c>
      <c r="T70" s="29">
        <f t="shared" si="32"/>
        <v>0</v>
      </c>
      <c r="U70" s="29">
        <f t="shared" si="32"/>
        <v>0</v>
      </c>
      <c r="V70" s="29">
        <f t="shared" si="32"/>
        <v>0</v>
      </c>
      <c r="W70" s="29">
        <f t="shared" si="32"/>
        <v>0</v>
      </c>
      <c r="X70" s="29">
        <f>+P70+R70+SUM(S70:W70)</f>
        <v>0</v>
      </c>
      <c r="Y70" s="30"/>
      <c r="Z70" s="29">
        <f t="shared" si="42"/>
        <v>0</v>
      </c>
      <c r="AA70" s="29">
        <f t="shared" si="43"/>
        <v>0</v>
      </c>
      <c r="AB70" s="31"/>
      <c r="AC70" s="31"/>
      <c r="AD70" s="31"/>
      <c r="AE70" s="29">
        <f t="shared" si="44"/>
        <v>0</v>
      </c>
      <c r="AF70" s="31"/>
      <c r="AG70" s="29">
        <f>+F70+H70+K70+N70+X70+AE70+AF70</f>
        <v>0</v>
      </c>
      <c r="AH70" s="29"/>
      <c r="AI70" s="31"/>
    </row>
    <row r="71" spans="1:35" x14ac:dyDescent="0.2">
      <c r="A71" s="21"/>
      <c r="B71" s="22"/>
      <c r="C71" s="22"/>
      <c r="D71" s="22"/>
      <c r="E71" s="33">
        <f t="shared" si="31"/>
        <v>0</v>
      </c>
      <c r="F71" s="29">
        <f t="shared" si="35"/>
        <v>0</v>
      </c>
      <c r="G71" s="30"/>
      <c r="H71" s="29">
        <f t="shared" si="36"/>
        <v>0</v>
      </c>
      <c r="I71" s="30"/>
      <c r="J71" s="31"/>
      <c r="K71" s="29">
        <f t="shared" si="37"/>
        <v>0</v>
      </c>
      <c r="L71" s="31"/>
      <c r="M71" s="30"/>
      <c r="N71" s="29">
        <f t="shared" si="38"/>
        <v>0</v>
      </c>
      <c r="O71" s="30"/>
      <c r="P71" s="29">
        <f t="shared" si="39"/>
        <v>0</v>
      </c>
      <c r="Q71" s="30"/>
      <c r="R71" s="29">
        <f t="shared" si="40"/>
        <v>0</v>
      </c>
      <c r="S71" s="29">
        <f t="shared" si="41"/>
        <v>0</v>
      </c>
      <c r="T71" s="29">
        <f t="shared" si="32"/>
        <v>0</v>
      </c>
      <c r="U71" s="29">
        <f t="shared" si="32"/>
        <v>0</v>
      </c>
      <c r="V71" s="29">
        <f t="shared" si="32"/>
        <v>0</v>
      </c>
      <c r="W71" s="29">
        <f t="shared" si="32"/>
        <v>0</v>
      </c>
      <c r="X71" s="29">
        <f t="shared" si="33"/>
        <v>0</v>
      </c>
      <c r="Y71" s="30"/>
      <c r="Z71" s="29">
        <f t="shared" si="42"/>
        <v>0</v>
      </c>
      <c r="AA71" s="29">
        <f t="shared" si="43"/>
        <v>0</v>
      </c>
      <c r="AB71" s="31"/>
      <c r="AC71" s="31"/>
      <c r="AD71" s="31"/>
      <c r="AE71" s="29">
        <f t="shared" si="44"/>
        <v>0</v>
      </c>
      <c r="AF71" s="31"/>
      <c r="AG71" s="29">
        <f t="shared" si="34"/>
        <v>0</v>
      </c>
      <c r="AH71" s="29"/>
      <c r="AI71" s="31"/>
    </row>
    <row r="72" spans="1:35" x14ac:dyDescent="0.2">
      <c r="A72" s="21"/>
      <c r="B72" s="22"/>
      <c r="C72" s="22"/>
      <c r="D72" s="22"/>
      <c r="E72" s="33">
        <f t="shared" si="31"/>
        <v>0</v>
      </c>
      <c r="F72" s="29">
        <f t="shared" si="35"/>
        <v>0</v>
      </c>
      <c r="G72" s="30"/>
      <c r="H72" s="29">
        <f t="shared" si="36"/>
        <v>0</v>
      </c>
      <c r="I72" s="30"/>
      <c r="J72" s="31"/>
      <c r="K72" s="29">
        <f t="shared" si="37"/>
        <v>0</v>
      </c>
      <c r="L72" s="31"/>
      <c r="M72" s="30"/>
      <c r="N72" s="29">
        <f t="shared" si="38"/>
        <v>0</v>
      </c>
      <c r="O72" s="30"/>
      <c r="P72" s="29">
        <f t="shared" si="39"/>
        <v>0</v>
      </c>
      <c r="Q72" s="30"/>
      <c r="R72" s="29">
        <f t="shared" si="40"/>
        <v>0</v>
      </c>
      <c r="S72" s="29">
        <f t="shared" si="41"/>
        <v>0</v>
      </c>
      <c r="T72" s="29">
        <f t="shared" si="32"/>
        <v>0</v>
      </c>
      <c r="U72" s="29">
        <f t="shared" si="32"/>
        <v>0</v>
      </c>
      <c r="V72" s="29">
        <f t="shared" si="32"/>
        <v>0</v>
      </c>
      <c r="W72" s="29">
        <f t="shared" si="32"/>
        <v>0</v>
      </c>
      <c r="X72" s="29">
        <f t="shared" si="33"/>
        <v>0</v>
      </c>
      <c r="Y72" s="30"/>
      <c r="Z72" s="29">
        <f t="shared" si="42"/>
        <v>0</v>
      </c>
      <c r="AA72" s="29">
        <f t="shared" si="43"/>
        <v>0</v>
      </c>
      <c r="AB72" s="31"/>
      <c r="AC72" s="31"/>
      <c r="AD72" s="31"/>
      <c r="AE72" s="29">
        <f t="shared" si="44"/>
        <v>0</v>
      </c>
      <c r="AF72" s="31"/>
      <c r="AG72" s="29">
        <f t="shared" si="34"/>
        <v>0</v>
      </c>
      <c r="AH72" s="29"/>
      <c r="AI72" s="31"/>
    </row>
    <row r="73" spans="1:35" x14ac:dyDescent="0.2">
      <c r="A73" s="21"/>
      <c r="B73" s="22"/>
      <c r="C73" s="22"/>
      <c r="D73" s="22"/>
      <c r="E73" s="33">
        <f t="shared" si="31"/>
        <v>0</v>
      </c>
      <c r="F73" s="29">
        <f t="shared" si="35"/>
        <v>0</v>
      </c>
      <c r="G73" s="30"/>
      <c r="H73" s="29">
        <f t="shared" si="36"/>
        <v>0</v>
      </c>
      <c r="I73" s="30"/>
      <c r="J73" s="31"/>
      <c r="K73" s="29">
        <f t="shared" si="37"/>
        <v>0</v>
      </c>
      <c r="L73" s="31"/>
      <c r="M73" s="30"/>
      <c r="N73" s="29">
        <f t="shared" si="38"/>
        <v>0</v>
      </c>
      <c r="O73" s="30"/>
      <c r="P73" s="29">
        <f t="shared" si="39"/>
        <v>0</v>
      </c>
      <c r="Q73" s="30"/>
      <c r="R73" s="29">
        <f t="shared" si="40"/>
        <v>0</v>
      </c>
      <c r="S73" s="29">
        <f t="shared" si="41"/>
        <v>0</v>
      </c>
      <c r="T73" s="29">
        <f t="shared" si="32"/>
        <v>0</v>
      </c>
      <c r="U73" s="29">
        <f t="shared" si="32"/>
        <v>0</v>
      </c>
      <c r="V73" s="29">
        <f t="shared" si="32"/>
        <v>0</v>
      </c>
      <c r="W73" s="29">
        <f t="shared" si="32"/>
        <v>0</v>
      </c>
      <c r="X73" s="29">
        <f t="shared" si="33"/>
        <v>0</v>
      </c>
      <c r="Y73" s="30"/>
      <c r="Z73" s="29">
        <f t="shared" si="42"/>
        <v>0</v>
      </c>
      <c r="AA73" s="29">
        <f t="shared" si="43"/>
        <v>0</v>
      </c>
      <c r="AB73" s="31"/>
      <c r="AC73" s="31"/>
      <c r="AD73" s="31"/>
      <c r="AE73" s="29">
        <f t="shared" si="44"/>
        <v>0</v>
      </c>
      <c r="AF73" s="31"/>
      <c r="AG73" s="29">
        <f t="shared" si="34"/>
        <v>0</v>
      </c>
      <c r="AH73" s="29"/>
      <c r="AI73" s="31"/>
    </row>
    <row r="74" spans="1:35" x14ac:dyDescent="0.2">
      <c r="A74" s="21"/>
      <c r="B74" s="22"/>
      <c r="C74" s="22"/>
      <c r="D74" s="22"/>
      <c r="E74" s="33">
        <f t="shared" si="31"/>
        <v>0</v>
      </c>
      <c r="F74" s="29">
        <f t="shared" si="35"/>
        <v>0</v>
      </c>
      <c r="G74" s="30"/>
      <c r="H74" s="29">
        <f t="shared" si="36"/>
        <v>0</v>
      </c>
      <c r="I74" s="30"/>
      <c r="J74" s="31"/>
      <c r="K74" s="29">
        <f t="shared" si="37"/>
        <v>0</v>
      </c>
      <c r="L74" s="31"/>
      <c r="M74" s="30"/>
      <c r="N74" s="29">
        <f t="shared" si="38"/>
        <v>0</v>
      </c>
      <c r="O74" s="30"/>
      <c r="P74" s="29">
        <f t="shared" si="39"/>
        <v>0</v>
      </c>
      <c r="Q74" s="30"/>
      <c r="R74" s="29">
        <f t="shared" si="40"/>
        <v>0</v>
      </c>
      <c r="S74" s="29">
        <f t="shared" si="41"/>
        <v>0</v>
      </c>
      <c r="T74" s="29">
        <f t="shared" si="32"/>
        <v>0</v>
      </c>
      <c r="U74" s="29">
        <f t="shared" si="32"/>
        <v>0</v>
      </c>
      <c r="V74" s="29">
        <f t="shared" si="32"/>
        <v>0</v>
      </c>
      <c r="W74" s="29">
        <f t="shared" si="32"/>
        <v>0</v>
      </c>
      <c r="X74" s="29">
        <f t="shared" si="33"/>
        <v>0</v>
      </c>
      <c r="Y74" s="30"/>
      <c r="Z74" s="29">
        <f t="shared" si="42"/>
        <v>0</v>
      </c>
      <c r="AA74" s="29">
        <f t="shared" si="43"/>
        <v>0</v>
      </c>
      <c r="AB74" s="31"/>
      <c r="AC74" s="31"/>
      <c r="AD74" s="31"/>
      <c r="AE74" s="29">
        <f t="shared" si="44"/>
        <v>0</v>
      </c>
      <c r="AF74" s="31"/>
      <c r="AG74" s="29">
        <f t="shared" si="34"/>
        <v>0</v>
      </c>
      <c r="AH74" s="29"/>
      <c r="AI74" s="31"/>
    </row>
    <row r="75" spans="1:35" x14ac:dyDescent="0.2">
      <c r="A75" s="21"/>
      <c r="B75" s="22"/>
      <c r="C75" s="22"/>
      <c r="D75" s="22"/>
      <c r="E75" s="33">
        <f t="shared" si="31"/>
        <v>0</v>
      </c>
      <c r="F75" s="29">
        <f t="shared" si="35"/>
        <v>0</v>
      </c>
      <c r="G75" s="30"/>
      <c r="H75" s="29">
        <f t="shared" si="36"/>
        <v>0</v>
      </c>
      <c r="I75" s="30"/>
      <c r="J75" s="31"/>
      <c r="K75" s="29">
        <f t="shared" si="37"/>
        <v>0</v>
      </c>
      <c r="L75" s="31"/>
      <c r="M75" s="30"/>
      <c r="N75" s="29">
        <f t="shared" si="38"/>
        <v>0</v>
      </c>
      <c r="O75" s="30"/>
      <c r="P75" s="29">
        <f t="shared" si="39"/>
        <v>0</v>
      </c>
      <c r="Q75" s="30"/>
      <c r="R75" s="29">
        <f t="shared" si="40"/>
        <v>0</v>
      </c>
      <c r="S75" s="29">
        <f t="shared" si="41"/>
        <v>0</v>
      </c>
      <c r="T75" s="29">
        <f t="shared" si="32"/>
        <v>0</v>
      </c>
      <c r="U75" s="29">
        <f t="shared" si="32"/>
        <v>0</v>
      </c>
      <c r="V75" s="29">
        <f t="shared" si="32"/>
        <v>0</v>
      </c>
      <c r="W75" s="29">
        <f t="shared" si="32"/>
        <v>0</v>
      </c>
      <c r="X75" s="29">
        <f t="shared" si="33"/>
        <v>0</v>
      </c>
      <c r="Y75" s="30"/>
      <c r="Z75" s="29">
        <f t="shared" si="42"/>
        <v>0</v>
      </c>
      <c r="AA75" s="29">
        <f t="shared" si="43"/>
        <v>0</v>
      </c>
      <c r="AB75" s="31"/>
      <c r="AC75" s="31"/>
      <c r="AD75" s="31"/>
      <c r="AE75" s="29">
        <f t="shared" si="44"/>
        <v>0</v>
      </c>
      <c r="AF75" s="31"/>
      <c r="AG75" s="29">
        <f t="shared" si="34"/>
        <v>0</v>
      </c>
      <c r="AH75" s="29"/>
      <c r="AI75" s="31"/>
    </row>
    <row r="76" spans="1:35" x14ac:dyDescent="0.2">
      <c r="A76" s="21"/>
      <c r="B76" s="22"/>
      <c r="C76" s="22"/>
      <c r="D76" s="22"/>
      <c r="E76" s="33">
        <f t="shared" si="31"/>
        <v>0</v>
      </c>
      <c r="F76" s="29">
        <f t="shared" si="35"/>
        <v>0</v>
      </c>
      <c r="G76" s="30"/>
      <c r="H76" s="29">
        <f t="shared" si="36"/>
        <v>0</v>
      </c>
      <c r="I76" s="30"/>
      <c r="J76" s="31"/>
      <c r="K76" s="29">
        <f t="shared" si="37"/>
        <v>0</v>
      </c>
      <c r="L76" s="31"/>
      <c r="M76" s="30"/>
      <c r="N76" s="29">
        <f t="shared" si="38"/>
        <v>0</v>
      </c>
      <c r="O76" s="30"/>
      <c r="P76" s="29">
        <f t="shared" si="39"/>
        <v>0</v>
      </c>
      <c r="Q76" s="30"/>
      <c r="R76" s="29">
        <f t="shared" si="40"/>
        <v>0</v>
      </c>
      <c r="S76" s="29">
        <f t="shared" si="41"/>
        <v>0</v>
      </c>
      <c r="T76" s="29">
        <f t="shared" si="32"/>
        <v>0</v>
      </c>
      <c r="U76" s="29">
        <f t="shared" si="32"/>
        <v>0</v>
      </c>
      <c r="V76" s="29">
        <f t="shared" si="32"/>
        <v>0</v>
      </c>
      <c r="W76" s="29">
        <f t="shared" si="32"/>
        <v>0</v>
      </c>
      <c r="X76" s="29">
        <f t="shared" si="33"/>
        <v>0</v>
      </c>
      <c r="Y76" s="30"/>
      <c r="Z76" s="29">
        <f t="shared" si="42"/>
        <v>0</v>
      </c>
      <c r="AA76" s="29">
        <f t="shared" si="43"/>
        <v>0</v>
      </c>
      <c r="AB76" s="31"/>
      <c r="AC76" s="31"/>
      <c r="AD76" s="31"/>
      <c r="AE76" s="29">
        <f t="shared" si="44"/>
        <v>0</v>
      </c>
      <c r="AF76" s="31"/>
      <c r="AG76" s="29">
        <f t="shared" si="34"/>
        <v>0</v>
      </c>
      <c r="AH76" s="29"/>
      <c r="AI76" s="31"/>
    </row>
    <row r="77" spans="1:35" x14ac:dyDescent="0.2">
      <c r="A77" s="21"/>
      <c r="B77" s="22"/>
      <c r="C77" s="22"/>
      <c r="D77" s="22"/>
      <c r="E77" s="33">
        <f t="shared" si="31"/>
        <v>0</v>
      </c>
      <c r="F77" s="29">
        <f t="shared" si="35"/>
        <v>0</v>
      </c>
      <c r="G77" s="30"/>
      <c r="H77" s="29">
        <f t="shared" si="36"/>
        <v>0</v>
      </c>
      <c r="I77" s="30"/>
      <c r="J77" s="31"/>
      <c r="K77" s="29">
        <f t="shared" si="37"/>
        <v>0</v>
      </c>
      <c r="L77" s="31"/>
      <c r="M77" s="30"/>
      <c r="N77" s="29">
        <f t="shared" si="38"/>
        <v>0</v>
      </c>
      <c r="O77" s="30"/>
      <c r="P77" s="29">
        <f t="shared" si="39"/>
        <v>0</v>
      </c>
      <c r="Q77" s="30"/>
      <c r="R77" s="29">
        <f t="shared" si="40"/>
        <v>0</v>
      </c>
      <c r="S77" s="29">
        <f t="shared" si="41"/>
        <v>0</v>
      </c>
      <c r="T77" s="29">
        <f t="shared" si="32"/>
        <v>0</v>
      </c>
      <c r="U77" s="29">
        <f t="shared" si="32"/>
        <v>0</v>
      </c>
      <c r="V77" s="29">
        <f t="shared" si="32"/>
        <v>0</v>
      </c>
      <c r="W77" s="29">
        <f t="shared" si="32"/>
        <v>0</v>
      </c>
      <c r="X77" s="29">
        <f t="shared" si="33"/>
        <v>0</v>
      </c>
      <c r="Y77" s="30"/>
      <c r="Z77" s="29">
        <f t="shared" si="42"/>
        <v>0</v>
      </c>
      <c r="AA77" s="29">
        <f t="shared" si="43"/>
        <v>0</v>
      </c>
      <c r="AB77" s="31"/>
      <c r="AC77" s="31"/>
      <c r="AD77" s="31"/>
      <c r="AE77" s="29">
        <f t="shared" si="44"/>
        <v>0</v>
      </c>
      <c r="AF77" s="31"/>
      <c r="AG77" s="29">
        <f t="shared" si="34"/>
        <v>0</v>
      </c>
      <c r="AH77" s="29"/>
      <c r="AI77" s="31"/>
    </row>
    <row r="78" spans="1:35" x14ac:dyDescent="0.2">
      <c r="A78" s="21"/>
      <c r="B78" s="22"/>
      <c r="C78" s="22"/>
      <c r="D78" s="22"/>
      <c r="E78" s="33">
        <f t="shared" si="31"/>
        <v>0</v>
      </c>
      <c r="F78" s="29">
        <f t="shared" si="35"/>
        <v>0</v>
      </c>
      <c r="G78" s="30"/>
      <c r="H78" s="29">
        <f t="shared" si="36"/>
        <v>0</v>
      </c>
      <c r="I78" s="37">
        <v>0</v>
      </c>
      <c r="J78" s="31"/>
      <c r="K78" s="29">
        <f t="shared" si="37"/>
        <v>0</v>
      </c>
      <c r="L78" s="31"/>
      <c r="M78" s="30"/>
      <c r="N78" s="29">
        <f t="shared" si="38"/>
        <v>0</v>
      </c>
      <c r="O78" s="30"/>
      <c r="P78" s="29">
        <f t="shared" si="39"/>
        <v>0</v>
      </c>
      <c r="Q78" s="30"/>
      <c r="R78" s="29">
        <f t="shared" si="40"/>
        <v>0</v>
      </c>
      <c r="S78" s="29">
        <f t="shared" si="41"/>
        <v>0</v>
      </c>
      <c r="T78" s="29">
        <f t="shared" si="32"/>
        <v>0</v>
      </c>
      <c r="U78" s="29">
        <f t="shared" si="32"/>
        <v>0</v>
      </c>
      <c r="V78" s="29">
        <f t="shared" si="32"/>
        <v>0</v>
      </c>
      <c r="W78" s="29">
        <f t="shared" si="32"/>
        <v>0</v>
      </c>
      <c r="X78" s="29">
        <f t="shared" si="33"/>
        <v>0</v>
      </c>
      <c r="Y78" s="30"/>
      <c r="Z78" s="29">
        <f t="shared" si="42"/>
        <v>0</v>
      </c>
      <c r="AA78" s="29">
        <f t="shared" si="43"/>
        <v>0</v>
      </c>
      <c r="AB78" s="31"/>
      <c r="AC78" s="31"/>
      <c r="AD78" s="31"/>
      <c r="AE78" s="29">
        <f t="shared" si="44"/>
        <v>0</v>
      </c>
      <c r="AF78" s="31"/>
      <c r="AG78" s="29">
        <f t="shared" si="34"/>
        <v>0</v>
      </c>
      <c r="AH78" s="29"/>
      <c r="AI78" s="31"/>
    </row>
    <row r="79" spans="1:35" x14ac:dyDescent="0.2">
      <c r="A79" s="21"/>
      <c r="B79" s="22"/>
      <c r="C79" s="22"/>
      <c r="D79" s="22"/>
      <c r="E79" s="33">
        <f t="shared" si="31"/>
        <v>0</v>
      </c>
      <c r="F79" s="29">
        <f t="shared" si="35"/>
        <v>0</v>
      </c>
      <c r="G79" s="30"/>
      <c r="H79" s="29">
        <f t="shared" si="36"/>
        <v>0</v>
      </c>
      <c r="I79" s="30"/>
      <c r="J79" s="31"/>
      <c r="K79" s="29">
        <f t="shared" si="37"/>
        <v>0</v>
      </c>
      <c r="L79" s="31"/>
      <c r="M79" s="30"/>
      <c r="N79" s="29">
        <f t="shared" si="38"/>
        <v>0</v>
      </c>
      <c r="O79" s="30"/>
      <c r="P79" s="29">
        <f t="shared" si="39"/>
        <v>0</v>
      </c>
      <c r="Q79" s="30"/>
      <c r="R79" s="29">
        <f t="shared" si="40"/>
        <v>0</v>
      </c>
      <c r="S79" s="29">
        <f t="shared" si="41"/>
        <v>0</v>
      </c>
      <c r="T79" s="29">
        <f t="shared" si="32"/>
        <v>0</v>
      </c>
      <c r="U79" s="29">
        <f t="shared" si="32"/>
        <v>0</v>
      </c>
      <c r="V79" s="29">
        <f t="shared" si="32"/>
        <v>0</v>
      </c>
      <c r="W79" s="29">
        <f t="shared" si="32"/>
        <v>0</v>
      </c>
      <c r="X79" s="29">
        <f t="shared" si="33"/>
        <v>0</v>
      </c>
      <c r="Y79" s="30"/>
      <c r="Z79" s="29">
        <f t="shared" si="42"/>
        <v>0</v>
      </c>
      <c r="AA79" s="29">
        <f t="shared" si="43"/>
        <v>0</v>
      </c>
      <c r="AB79" s="31"/>
      <c r="AC79" s="31"/>
      <c r="AD79" s="31"/>
      <c r="AE79" s="29">
        <f t="shared" si="44"/>
        <v>0</v>
      </c>
      <c r="AF79" s="31"/>
      <c r="AG79" s="29">
        <f t="shared" si="34"/>
        <v>0</v>
      </c>
      <c r="AH79" s="29"/>
      <c r="AI79" s="31"/>
    </row>
    <row r="80" spans="1:35" x14ac:dyDescent="0.2">
      <c r="A80" s="21"/>
      <c r="B80" s="22"/>
      <c r="C80" s="22"/>
      <c r="D80" s="22"/>
      <c r="E80" s="33">
        <f t="shared" si="31"/>
        <v>0</v>
      </c>
      <c r="F80" s="29">
        <f t="shared" si="35"/>
        <v>0</v>
      </c>
      <c r="G80" s="30"/>
      <c r="H80" s="29">
        <f t="shared" si="36"/>
        <v>0</v>
      </c>
      <c r="I80" s="30"/>
      <c r="J80" s="31"/>
      <c r="K80" s="29">
        <f t="shared" si="37"/>
        <v>0</v>
      </c>
      <c r="L80" s="31"/>
      <c r="M80" s="30"/>
      <c r="N80" s="29">
        <f t="shared" si="38"/>
        <v>0</v>
      </c>
      <c r="O80" s="30"/>
      <c r="P80" s="29">
        <f t="shared" si="39"/>
        <v>0</v>
      </c>
      <c r="Q80" s="30"/>
      <c r="R80" s="29">
        <f t="shared" si="40"/>
        <v>0</v>
      </c>
      <c r="S80" s="29">
        <f t="shared" si="41"/>
        <v>0</v>
      </c>
      <c r="T80" s="29">
        <f t="shared" si="32"/>
        <v>0</v>
      </c>
      <c r="U80" s="29">
        <f t="shared" si="32"/>
        <v>0</v>
      </c>
      <c r="V80" s="29">
        <f t="shared" si="32"/>
        <v>0</v>
      </c>
      <c r="W80" s="29">
        <f t="shared" si="32"/>
        <v>0</v>
      </c>
      <c r="X80" s="29">
        <f t="shared" si="33"/>
        <v>0</v>
      </c>
      <c r="Y80" s="30"/>
      <c r="Z80" s="29">
        <f t="shared" si="42"/>
        <v>0</v>
      </c>
      <c r="AA80" s="29">
        <f t="shared" si="43"/>
        <v>0</v>
      </c>
      <c r="AB80" s="31"/>
      <c r="AC80" s="31"/>
      <c r="AD80" s="31"/>
      <c r="AE80" s="29">
        <f t="shared" si="44"/>
        <v>0</v>
      </c>
      <c r="AF80" s="31"/>
      <c r="AG80" s="29">
        <f t="shared" si="34"/>
        <v>0</v>
      </c>
      <c r="AH80" s="29"/>
      <c r="AI80" s="31"/>
    </row>
    <row r="81" spans="2:35" x14ac:dyDescent="0.2">
      <c r="F81" s="8">
        <f>SUM(F65:F80)</f>
        <v>120</v>
      </c>
      <c r="H81" s="8">
        <f>SUM(H65:H80)</f>
        <v>0</v>
      </c>
      <c r="K81" s="8">
        <f>SUM(K65:K80)</f>
        <v>996.8</v>
      </c>
      <c r="L81" s="35"/>
      <c r="N81" s="8">
        <f>SUM(N65:N80)</f>
        <v>0</v>
      </c>
      <c r="P81" s="8">
        <f>SUM(P65:P80)</f>
        <v>0</v>
      </c>
      <c r="R81" s="8">
        <f t="shared" ref="R81:W81" si="45">SUM(R65:R80)</f>
        <v>0</v>
      </c>
      <c r="S81" s="8">
        <f t="shared" si="45"/>
        <v>27.28</v>
      </c>
      <c r="T81" s="8">
        <f t="shared" si="45"/>
        <v>6.38</v>
      </c>
      <c r="U81" s="8">
        <f t="shared" si="45"/>
        <v>61.160000000000004</v>
      </c>
      <c r="V81" s="8">
        <f t="shared" si="45"/>
        <v>14.52</v>
      </c>
      <c r="W81" s="8">
        <f t="shared" si="45"/>
        <v>0.66</v>
      </c>
      <c r="AE81" s="8">
        <f>SUM(AE65:AE80)</f>
        <v>0</v>
      </c>
      <c r="AF81" s="8">
        <f>SUM(AF65:AF80)</f>
        <v>0</v>
      </c>
      <c r="AG81" s="32">
        <f>SUM(AG65:AG80)</f>
        <v>1226.8</v>
      </c>
      <c r="AH81" s="29"/>
      <c r="AI81" s="29">
        <f>SUM(AI65:AI80)</f>
        <v>0</v>
      </c>
    </row>
    <row r="82" spans="2:35" ht="5.0999999999999996" customHeight="1" x14ac:dyDescent="0.2"/>
    <row r="83" spans="2:35" x14ac:dyDescent="0.2">
      <c r="B83" s="6" t="s">
        <v>38</v>
      </c>
      <c r="C83" s="6"/>
      <c r="D83" s="6"/>
      <c r="E83" s="6"/>
      <c r="F83" s="8">
        <f>ROUND(F35+F60+F81,0)</f>
        <v>2440</v>
      </c>
      <c r="G83" s="6"/>
      <c r="H83" s="8">
        <f>ROUND(H35+H60+H81,0)</f>
        <v>0</v>
      </c>
      <c r="I83" s="6"/>
      <c r="J83" s="6"/>
      <c r="K83" s="8">
        <f>ROUND(K35+K60+K81,0)</f>
        <v>6029</v>
      </c>
      <c r="L83" s="8"/>
      <c r="M83" s="6"/>
      <c r="N83" s="8">
        <f>ROUND(N35+N60+N81,0)</f>
        <v>0</v>
      </c>
      <c r="O83" s="6"/>
      <c r="P83" s="8">
        <f>ROUND(P35+P60+P81,0)</f>
        <v>0</v>
      </c>
      <c r="Q83" s="6"/>
      <c r="R83" s="8">
        <f t="shared" ref="R83:W83" si="46">ROUND(R35+R60+R81,0)</f>
        <v>0</v>
      </c>
      <c r="S83" s="8">
        <f t="shared" si="46"/>
        <v>164</v>
      </c>
      <c r="T83" s="8">
        <f t="shared" si="46"/>
        <v>38</v>
      </c>
      <c r="U83" s="8">
        <f t="shared" si="46"/>
        <v>367</v>
      </c>
      <c r="V83" s="8">
        <f t="shared" si="46"/>
        <v>87</v>
      </c>
      <c r="W83" s="8">
        <f t="shared" si="46"/>
        <v>4</v>
      </c>
      <c r="X83" s="8"/>
      <c r="Y83" s="8"/>
      <c r="Z83" s="6"/>
      <c r="AA83" s="6"/>
      <c r="AB83" s="6"/>
      <c r="AC83" s="6"/>
      <c r="AD83" s="6"/>
      <c r="AE83" s="8">
        <f>ROUND(AE35+AE60+AE81,0)</f>
        <v>2069</v>
      </c>
      <c r="AF83" s="8">
        <f>ROUND(AF35+AF60+AF81,0)</f>
        <v>0</v>
      </c>
      <c r="AG83" s="8">
        <f>ROUND(AG35+AG60+AG81,0)</f>
        <v>11198</v>
      </c>
      <c r="AI83" s="8">
        <f>ROUND(AI35+AI60+AI81,0)</f>
        <v>0</v>
      </c>
    </row>
    <row r="84" spans="2:35" ht="5.0999999999999996" customHeight="1" x14ac:dyDescent="0.2"/>
    <row r="85" spans="2:35" x14ac:dyDescent="0.2">
      <c r="C85" s="36" t="s">
        <v>159</v>
      </c>
      <c r="M85" s="16" t="s">
        <v>56</v>
      </c>
      <c r="N85" s="17"/>
      <c r="O85" s="17"/>
      <c r="P85" s="17"/>
      <c r="Q85" s="18"/>
    </row>
    <row r="86" spans="2:35" x14ac:dyDescent="0.2">
      <c r="C86" s="36" t="s">
        <v>130</v>
      </c>
      <c r="M86" s="46" t="s">
        <v>150</v>
      </c>
      <c r="N86" s="19"/>
      <c r="O86" s="19"/>
      <c r="P86" s="20"/>
      <c r="Q86" s="27"/>
      <c r="AG86" s="34">
        <f>+AG83+SUM(Q86:Q88)</f>
        <v>11198</v>
      </c>
    </row>
    <row r="87" spans="2:35" x14ac:dyDescent="0.2">
      <c r="C87" s="36" t="s">
        <v>128</v>
      </c>
      <c r="M87" s="16" t="s">
        <v>110</v>
      </c>
      <c r="N87" s="17"/>
      <c r="O87" s="17"/>
      <c r="P87" s="18"/>
      <c r="Q87" s="24"/>
    </row>
    <row r="88" spans="2:35" x14ac:dyDescent="0.2">
      <c r="C88" t="s">
        <v>47</v>
      </c>
      <c r="M88" s="16" t="s">
        <v>111</v>
      </c>
      <c r="N88" s="17"/>
      <c r="O88" s="17"/>
      <c r="P88" s="18"/>
      <c r="Q88" s="24"/>
    </row>
  </sheetData>
  <sheetProtection sheet="1" selectLockedCells="1"/>
  <phoneticPr fontId="0" type="noConversion"/>
  <pageMargins left="0.16" right="0.46" top="0.9" bottom="0.56000000000000005" header="0.34" footer="0.27"/>
  <pageSetup scale="68" fitToWidth="2" fitToHeight="2" orientation="landscape" horizontalDpi="300" verticalDpi="300" r:id="rId1"/>
  <headerFooter alignWithMargins="0">
    <oddHeader>&amp;C&amp;"Arial,Bold"SHIPROCK HIGH SCHOOL
BASEBALL BUDGET
2017-2018</oddHeader>
    <oddFooter>&amp;L&amp;D      &amp;T&amp;C&amp;P of &amp;N&amp;R&amp;F</oddFooter>
  </headerFooter>
  <rowBreaks count="1" manualBreakCount="1">
    <brk id="61"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5ED92-F52D-4A83-966D-C76D1A712646}">
  <dimension ref="A1:AH51"/>
  <sheetViews>
    <sheetView topLeftCell="O1" zoomScaleNormal="100" workbookViewId="0">
      <selection activeCell="Y27" sqref="Y27"/>
    </sheetView>
  </sheetViews>
  <sheetFormatPr defaultRowHeight="12.75" x14ac:dyDescent="0.2"/>
  <cols>
    <col min="1" max="1" width="11" style="95" customWidth="1"/>
    <col min="2" max="2" width="15.7109375" style="95" customWidth="1"/>
    <col min="3" max="3" width="6.7109375" style="95" bestFit="1" customWidth="1"/>
    <col min="4" max="4" width="9.5703125" style="95" bestFit="1" customWidth="1"/>
    <col min="5" max="5" width="8" style="95" bestFit="1" customWidth="1"/>
    <col min="6" max="6" width="11.7109375" style="95" customWidth="1"/>
    <col min="7" max="7" width="6.85546875" style="95" bestFit="1" customWidth="1"/>
    <col min="8" max="8" width="10.140625" style="95" bestFit="1" customWidth="1"/>
    <col min="9" max="10" width="9.42578125" style="95" bestFit="1" customWidth="1"/>
    <col min="11" max="11" width="10.7109375" style="95" customWidth="1"/>
    <col min="12" max="12" width="9.28515625" style="95" customWidth="1"/>
    <col min="13" max="13" width="7.7109375" style="95" bestFit="1" customWidth="1"/>
    <col min="14" max="14" width="9.28515625" style="95" bestFit="1" customWidth="1"/>
    <col min="15" max="15" width="8.28515625" style="95" bestFit="1" customWidth="1"/>
    <col min="16" max="16" width="12" style="95" customWidth="1"/>
    <col min="17" max="17" width="11.140625" style="95" bestFit="1" customWidth="1"/>
    <col min="18" max="18" width="11" style="95" customWidth="1"/>
    <col min="19" max="19" width="10.140625" style="95" customWidth="1"/>
    <col min="20" max="20" width="8.7109375" style="95" customWidth="1"/>
    <col min="21" max="21" width="9.140625" style="95"/>
    <col min="22" max="22" width="8.140625" style="95" customWidth="1"/>
    <col min="23" max="23" width="8.5703125" style="95" bestFit="1" customWidth="1"/>
    <col min="24" max="24" width="11.42578125" style="95" bestFit="1" customWidth="1"/>
    <col min="25" max="25" width="8.28515625" style="95" bestFit="1" customWidth="1"/>
    <col min="26" max="26" width="11" style="95" bestFit="1" customWidth="1"/>
    <col min="27" max="28" width="9.140625" style="95"/>
    <col min="29" max="29" width="9" style="95" bestFit="1" customWidth="1"/>
    <col min="30" max="30" width="11" style="95" customWidth="1"/>
    <col min="31" max="31" width="10.85546875" style="95" customWidth="1"/>
    <col min="32" max="32" width="12" style="95" customWidth="1"/>
    <col min="33" max="33" width="1.7109375" style="95" customWidth="1"/>
    <col min="34" max="34" width="11.85546875" style="95" bestFit="1" customWidth="1"/>
    <col min="35" max="16384" width="9.140625" style="95"/>
  </cols>
  <sheetData>
    <row r="1" spans="1:34" x14ac:dyDescent="0.2">
      <c r="A1" s="26"/>
      <c r="B1" s="92" t="s">
        <v>35</v>
      </c>
      <c r="C1" s="26"/>
      <c r="D1" s="26"/>
      <c r="E1" s="26"/>
      <c r="F1" s="58">
        <f>+Football!F1</f>
        <v>10</v>
      </c>
      <c r="G1" s="59"/>
      <c r="H1" s="58">
        <f>+Football!H1</f>
        <v>90</v>
      </c>
      <c r="I1" s="58">
        <f>+Football!I1</f>
        <v>1.2</v>
      </c>
      <c r="J1" s="58">
        <f>+Football!J1</f>
        <v>22</v>
      </c>
      <c r="K1" s="59"/>
      <c r="L1" s="59" t="s">
        <v>7</v>
      </c>
      <c r="M1" s="59">
        <f>+Football!M1</f>
        <v>0.45</v>
      </c>
      <c r="N1" s="59"/>
      <c r="O1" s="62">
        <f>+Football!O1</f>
        <v>30</v>
      </c>
      <c r="P1" s="26"/>
      <c r="Q1" s="28">
        <f>+Football!Q1</f>
        <v>50</v>
      </c>
      <c r="R1" s="26"/>
      <c r="S1" s="38">
        <f>+Football!S1</f>
        <v>6.2E-2</v>
      </c>
      <c r="T1" s="38">
        <f>+Football!T1</f>
        <v>1.4500000000000001E-2</v>
      </c>
      <c r="U1" s="38">
        <f>+Football!U1</f>
        <v>0.13900000000000001</v>
      </c>
      <c r="V1" s="38">
        <f>+Football!V1</f>
        <v>3.3000000000000002E-2</v>
      </c>
      <c r="W1" s="38">
        <f>+Football!W1</f>
        <v>1.5E-3</v>
      </c>
      <c r="X1" s="26"/>
      <c r="Y1" s="62">
        <v>55</v>
      </c>
      <c r="Z1" s="63"/>
      <c r="AA1" s="38">
        <f>+Football!AA1</f>
        <v>7.0000000000000007E-2</v>
      </c>
      <c r="AB1" s="38"/>
      <c r="AC1" s="38"/>
      <c r="AD1" s="26"/>
      <c r="AE1" s="26"/>
      <c r="AF1" s="26"/>
      <c r="AG1" s="94"/>
      <c r="AH1" s="26" t="s">
        <v>7</v>
      </c>
    </row>
    <row r="2" spans="1:34" x14ac:dyDescent="0.2">
      <c r="A2" s="66"/>
      <c r="B2" s="66"/>
      <c r="C2" s="66" t="s">
        <v>11</v>
      </c>
      <c r="D2" s="66" t="s">
        <v>1</v>
      </c>
      <c r="E2" s="66" t="s">
        <v>30</v>
      </c>
      <c r="F2" s="66" t="s">
        <v>21</v>
      </c>
      <c r="G2" s="66" t="s">
        <v>11</v>
      </c>
      <c r="H2" s="66" t="s">
        <v>2</v>
      </c>
      <c r="I2" s="66" t="s">
        <v>7</v>
      </c>
      <c r="J2" s="66" t="s">
        <v>3</v>
      </c>
      <c r="K2" s="66" t="s">
        <v>17</v>
      </c>
      <c r="L2" s="66" t="s">
        <v>5</v>
      </c>
      <c r="M2" s="66" t="s">
        <v>5</v>
      </c>
      <c r="N2" s="66" t="s">
        <v>5</v>
      </c>
      <c r="O2" s="66" t="s">
        <v>9</v>
      </c>
      <c r="P2" s="66" t="s">
        <v>15</v>
      </c>
      <c r="Q2" s="66" t="s">
        <v>18</v>
      </c>
      <c r="R2" s="66" t="s">
        <v>20</v>
      </c>
      <c r="S2" s="66"/>
      <c r="T2" s="66"/>
      <c r="U2" s="66"/>
      <c r="V2" s="66" t="s">
        <v>24</v>
      </c>
      <c r="W2" s="66"/>
      <c r="X2" s="66" t="s">
        <v>17</v>
      </c>
      <c r="Y2" s="66" t="s">
        <v>11</v>
      </c>
      <c r="Z2" s="66" t="s">
        <v>7</v>
      </c>
      <c r="AA2" s="66" t="s">
        <v>28</v>
      </c>
      <c r="AB2" s="66" t="s">
        <v>46</v>
      </c>
      <c r="AC2" s="66" t="s">
        <v>46</v>
      </c>
      <c r="AD2" s="66" t="s">
        <v>17</v>
      </c>
      <c r="AE2" s="66" t="s">
        <v>33</v>
      </c>
      <c r="AF2" s="66" t="s">
        <v>17</v>
      </c>
      <c r="AG2" s="97"/>
      <c r="AH2" s="66" t="s">
        <v>43</v>
      </c>
    </row>
    <row r="3" spans="1:34" x14ac:dyDescent="0.2">
      <c r="A3" s="68" t="s">
        <v>0</v>
      </c>
      <c r="B3" s="68" t="s">
        <v>45</v>
      </c>
      <c r="C3" s="68" t="s">
        <v>12</v>
      </c>
      <c r="D3" s="68" t="s">
        <v>39</v>
      </c>
      <c r="E3" s="68" t="s">
        <v>31</v>
      </c>
      <c r="F3" s="68" t="s">
        <v>40</v>
      </c>
      <c r="G3" s="68" t="s">
        <v>14</v>
      </c>
      <c r="H3" s="68" t="s">
        <v>41</v>
      </c>
      <c r="I3" s="68" t="s">
        <v>6</v>
      </c>
      <c r="J3" s="68" t="s">
        <v>42</v>
      </c>
      <c r="K3" s="68" t="s">
        <v>4</v>
      </c>
      <c r="L3" s="68" t="s">
        <v>106</v>
      </c>
      <c r="M3" s="68" t="s">
        <v>6</v>
      </c>
      <c r="N3" s="68" t="s">
        <v>16</v>
      </c>
      <c r="O3" s="68" t="s">
        <v>10</v>
      </c>
      <c r="P3" s="68" t="s">
        <v>16</v>
      </c>
      <c r="Q3" s="68" t="s">
        <v>19</v>
      </c>
      <c r="R3" s="68" t="s">
        <v>16</v>
      </c>
      <c r="S3" s="68" t="s">
        <v>22</v>
      </c>
      <c r="T3" s="68" t="s">
        <v>23</v>
      </c>
      <c r="U3" s="68" t="s">
        <v>24</v>
      </c>
      <c r="V3" s="68" t="s">
        <v>25</v>
      </c>
      <c r="W3" s="68" t="s">
        <v>26</v>
      </c>
      <c r="X3" s="68" t="s">
        <v>27</v>
      </c>
      <c r="Y3" s="68" t="s">
        <v>29</v>
      </c>
      <c r="Z3" s="68" t="s">
        <v>8</v>
      </c>
      <c r="AA3" s="68" t="s">
        <v>29</v>
      </c>
      <c r="AB3" s="68" t="s">
        <v>6</v>
      </c>
      <c r="AC3" s="68" t="s">
        <v>13</v>
      </c>
      <c r="AD3" s="68" t="s">
        <v>8</v>
      </c>
      <c r="AE3" s="68" t="s">
        <v>34</v>
      </c>
      <c r="AF3" s="68" t="s">
        <v>16</v>
      </c>
      <c r="AG3" s="99"/>
      <c r="AH3" s="68" t="s">
        <v>44</v>
      </c>
    </row>
    <row r="4" spans="1:34" x14ac:dyDescent="0.2">
      <c r="A4" s="21"/>
      <c r="B4" s="22" t="s">
        <v>243</v>
      </c>
      <c r="C4" s="22">
        <v>14</v>
      </c>
      <c r="D4" s="22"/>
      <c r="E4" s="100">
        <f>+C4*D4</f>
        <v>0</v>
      </c>
      <c r="F4" s="101">
        <f>ROUND(E4*$F$1,2)</f>
        <v>0</v>
      </c>
      <c r="G4" s="23"/>
      <c r="H4" s="101">
        <f>ROUND(G4*$H$1,2)</f>
        <v>0</v>
      </c>
      <c r="I4" s="23"/>
      <c r="J4" s="24"/>
      <c r="K4" s="101">
        <f>ROUND((I4*$I$1)+(J4*$J$1),2)</f>
        <v>0</v>
      </c>
      <c r="L4" s="24"/>
      <c r="M4" s="23"/>
      <c r="N4" s="101">
        <f>ROUND(L4+(M4*$M$1),2)</f>
        <v>0</v>
      </c>
      <c r="O4" s="23"/>
      <c r="P4" s="101">
        <f>ROUND(O4*$O$1,2)</f>
        <v>0</v>
      </c>
      <c r="Q4" s="23"/>
      <c r="R4" s="101">
        <f>ROUND(Q4*$Q$1,2)</f>
        <v>0</v>
      </c>
      <c r="S4" s="101">
        <f>ROUND(($P4+$R4+($J$1*$J4))*$S$1,2)</f>
        <v>0</v>
      </c>
      <c r="T4" s="101">
        <f>ROUND(($P4+$R4+($J$1*$J4))*T$1,2)</f>
        <v>0</v>
      </c>
      <c r="U4" s="101">
        <f>ROUND(($P4+$R4+($J$1*$J4))*U$1,2)</f>
        <v>0</v>
      </c>
      <c r="V4" s="101">
        <f>ROUND(($P4+$R4+($J$1*$J4))*V$1,2)</f>
        <v>0</v>
      </c>
      <c r="W4" s="101">
        <f>ROUND(($P4+$R4+($J$1*$J4))*W$1,2)</f>
        <v>0</v>
      </c>
      <c r="X4" s="101">
        <f>+P4+R4+SUM(S4:W4)</f>
        <v>0</v>
      </c>
      <c r="Y4" s="23"/>
      <c r="Z4" s="101">
        <f>ROUND(Y4*$Y$1,2)</f>
        <v>0</v>
      </c>
      <c r="AA4" s="101">
        <f>ROUND(Z4*$AA$1,2)</f>
        <v>0</v>
      </c>
      <c r="AB4" s="24"/>
      <c r="AC4" s="24"/>
      <c r="AD4" s="101">
        <f>SUM(Z4:AC4)</f>
        <v>0</v>
      </c>
      <c r="AE4" s="24"/>
      <c r="AF4" s="101">
        <f>+F4+H4+K4+N4+X4+AD4+AE4</f>
        <v>0</v>
      </c>
      <c r="AG4" s="102"/>
      <c r="AH4" s="24"/>
    </row>
    <row r="5" spans="1:34" x14ac:dyDescent="0.2">
      <c r="A5" s="21"/>
      <c r="B5" s="22" t="s">
        <v>238</v>
      </c>
      <c r="C5" s="22">
        <v>14</v>
      </c>
      <c r="D5" s="22"/>
      <c r="E5" s="100">
        <f t="shared" ref="E5:E23" si="0">+C5*D5</f>
        <v>0</v>
      </c>
      <c r="F5" s="101">
        <f t="shared" ref="F5:F23" si="1">ROUND(E5*$F$1,2)</f>
        <v>0</v>
      </c>
      <c r="G5" s="23"/>
      <c r="H5" s="101">
        <f t="shared" ref="H5:H23" si="2">ROUND(G5*$H$1,2)</f>
        <v>0</v>
      </c>
      <c r="I5" s="23">
        <v>120</v>
      </c>
      <c r="J5" s="24">
        <v>16</v>
      </c>
      <c r="K5" s="101">
        <f t="shared" ref="K5:K23" si="3">ROUND((I5*$I$1)+(J5*$J$1),2)</f>
        <v>496</v>
      </c>
      <c r="L5" s="24"/>
      <c r="M5" s="23"/>
      <c r="N5" s="101">
        <f t="shared" ref="N5:N23" si="4">ROUND(L5+(M5*$M$1),2)</f>
        <v>0</v>
      </c>
      <c r="O5" s="23"/>
      <c r="P5" s="101">
        <f t="shared" ref="P5:P23" si="5">ROUND(O5*$O$1,2)</f>
        <v>0</v>
      </c>
      <c r="Q5" s="23"/>
      <c r="R5" s="101">
        <f t="shared" ref="R5:R23" si="6">ROUND(Q5*$Q$1,2)</f>
        <v>0</v>
      </c>
      <c r="S5" s="101">
        <f t="shared" ref="S5:S23" si="7">ROUND(($P5+$R5+($J$1*$J5))*$S$1,2)</f>
        <v>21.82</v>
      </c>
      <c r="T5" s="101">
        <f t="shared" ref="T5:W23" si="8">ROUND(($P5+$R5+($J$1*$J5))*T$1,2)</f>
        <v>5.0999999999999996</v>
      </c>
      <c r="U5" s="101">
        <f t="shared" si="8"/>
        <v>48.93</v>
      </c>
      <c r="V5" s="101">
        <f t="shared" si="8"/>
        <v>11.62</v>
      </c>
      <c r="W5" s="101">
        <f t="shared" si="8"/>
        <v>0.53</v>
      </c>
      <c r="X5" s="101">
        <f t="shared" ref="X5:X23" si="9">+P5+R5+SUM(S5:W5)</f>
        <v>88</v>
      </c>
      <c r="Y5" s="23"/>
      <c r="Z5" s="101">
        <f t="shared" ref="Z5:Z23" si="10">ROUND(Y5*$Y$1,2)</f>
        <v>0</v>
      </c>
      <c r="AA5" s="101">
        <f t="shared" ref="AA5:AA23" si="11">ROUND(Z5*$AA$1,2)</f>
        <v>0</v>
      </c>
      <c r="AB5" s="24"/>
      <c r="AC5" s="24"/>
      <c r="AD5" s="101">
        <f t="shared" ref="AD5:AD23" si="12">SUM(Z5:AC5)</f>
        <v>0</v>
      </c>
      <c r="AE5" s="24">
        <v>150</v>
      </c>
      <c r="AF5" s="101">
        <f t="shared" ref="AF5:AF23" si="13">+F5+H5+K5+N5+X5+AD5+AE5</f>
        <v>734</v>
      </c>
      <c r="AG5" s="102"/>
      <c r="AH5" s="24"/>
    </row>
    <row r="6" spans="1:34" x14ac:dyDescent="0.2">
      <c r="A6" s="21"/>
      <c r="B6" s="22" t="s">
        <v>239</v>
      </c>
      <c r="C6" s="22">
        <v>14</v>
      </c>
      <c r="D6" s="22"/>
      <c r="E6" s="100">
        <f t="shared" si="0"/>
        <v>0</v>
      </c>
      <c r="F6" s="101">
        <f t="shared" si="1"/>
        <v>0</v>
      </c>
      <c r="G6" s="23"/>
      <c r="H6" s="101">
        <f t="shared" si="2"/>
        <v>0</v>
      </c>
      <c r="I6" s="23"/>
      <c r="J6" s="24"/>
      <c r="K6" s="101">
        <f t="shared" si="3"/>
        <v>0</v>
      </c>
      <c r="L6" s="24"/>
      <c r="M6" s="23"/>
      <c r="N6" s="101">
        <f t="shared" si="4"/>
        <v>0</v>
      </c>
      <c r="O6" s="23"/>
      <c r="P6" s="101">
        <f t="shared" si="5"/>
        <v>0</v>
      </c>
      <c r="Q6" s="23"/>
      <c r="R6" s="101">
        <f t="shared" si="6"/>
        <v>0</v>
      </c>
      <c r="S6" s="101">
        <f t="shared" si="7"/>
        <v>0</v>
      </c>
      <c r="T6" s="101">
        <f t="shared" si="8"/>
        <v>0</v>
      </c>
      <c r="U6" s="101">
        <f t="shared" si="8"/>
        <v>0</v>
      </c>
      <c r="V6" s="101">
        <f t="shared" si="8"/>
        <v>0</v>
      </c>
      <c r="W6" s="101">
        <f t="shared" si="8"/>
        <v>0</v>
      </c>
      <c r="X6" s="101">
        <f t="shared" si="9"/>
        <v>0</v>
      </c>
      <c r="Y6" s="23">
        <v>4</v>
      </c>
      <c r="Z6" s="101">
        <f t="shared" si="10"/>
        <v>220</v>
      </c>
      <c r="AA6" s="101">
        <f t="shared" si="11"/>
        <v>15.4</v>
      </c>
      <c r="AB6" s="24">
        <v>25</v>
      </c>
      <c r="AC6" s="24"/>
      <c r="AD6" s="101">
        <f t="shared" si="12"/>
        <v>260.39999999999998</v>
      </c>
      <c r="AE6" s="24">
        <v>150</v>
      </c>
      <c r="AF6" s="101">
        <f t="shared" si="13"/>
        <v>410.4</v>
      </c>
      <c r="AG6" s="102"/>
      <c r="AH6" s="24"/>
    </row>
    <row r="7" spans="1:34" x14ac:dyDescent="0.2">
      <c r="A7" s="21"/>
      <c r="B7" s="22" t="s">
        <v>211</v>
      </c>
      <c r="C7" s="22">
        <v>14</v>
      </c>
      <c r="D7" s="22"/>
      <c r="E7" s="100">
        <f t="shared" si="0"/>
        <v>0</v>
      </c>
      <c r="F7" s="101">
        <f t="shared" si="1"/>
        <v>0</v>
      </c>
      <c r="G7" s="23"/>
      <c r="H7" s="101">
        <f t="shared" si="2"/>
        <v>0</v>
      </c>
      <c r="I7" s="23"/>
      <c r="J7" s="24"/>
      <c r="K7" s="101">
        <f t="shared" si="3"/>
        <v>0</v>
      </c>
      <c r="L7" s="24"/>
      <c r="M7" s="23"/>
      <c r="N7" s="101">
        <f t="shared" si="4"/>
        <v>0</v>
      </c>
      <c r="O7" s="23"/>
      <c r="P7" s="101">
        <f t="shared" si="5"/>
        <v>0</v>
      </c>
      <c r="Q7" s="23"/>
      <c r="R7" s="101">
        <f t="shared" si="6"/>
        <v>0</v>
      </c>
      <c r="S7" s="101">
        <f t="shared" si="7"/>
        <v>0</v>
      </c>
      <c r="T7" s="101">
        <f t="shared" si="8"/>
        <v>0</v>
      </c>
      <c r="U7" s="101">
        <f t="shared" si="8"/>
        <v>0</v>
      </c>
      <c r="V7" s="101">
        <f t="shared" si="8"/>
        <v>0</v>
      </c>
      <c r="W7" s="101">
        <f t="shared" si="8"/>
        <v>0</v>
      </c>
      <c r="X7" s="101">
        <f t="shared" si="9"/>
        <v>0</v>
      </c>
      <c r="Y7" s="23">
        <v>4</v>
      </c>
      <c r="Z7" s="101">
        <f t="shared" si="10"/>
        <v>220</v>
      </c>
      <c r="AA7" s="101">
        <f t="shared" si="11"/>
        <v>15.4</v>
      </c>
      <c r="AB7" s="24">
        <v>25</v>
      </c>
      <c r="AC7" s="24"/>
      <c r="AD7" s="101">
        <f t="shared" si="12"/>
        <v>260.39999999999998</v>
      </c>
      <c r="AE7" s="24"/>
      <c r="AF7" s="101">
        <f t="shared" si="13"/>
        <v>260.39999999999998</v>
      </c>
      <c r="AG7" s="102"/>
      <c r="AH7" s="24"/>
    </row>
    <row r="8" spans="1:34" x14ac:dyDescent="0.2">
      <c r="A8" s="21"/>
      <c r="B8" s="22" t="s">
        <v>240</v>
      </c>
      <c r="C8" s="22">
        <v>14</v>
      </c>
      <c r="D8" s="22">
        <v>4</v>
      </c>
      <c r="E8" s="100">
        <f t="shared" si="0"/>
        <v>56</v>
      </c>
      <c r="F8" s="101">
        <f t="shared" si="1"/>
        <v>560</v>
      </c>
      <c r="G8" s="23"/>
      <c r="H8" s="101">
        <f t="shared" si="2"/>
        <v>0</v>
      </c>
      <c r="I8" s="23">
        <v>800</v>
      </c>
      <c r="J8" s="24">
        <v>24</v>
      </c>
      <c r="K8" s="101">
        <f t="shared" si="3"/>
        <v>1488</v>
      </c>
      <c r="L8" s="24"/>
      <c r="M8" s="23"/>
      <c r="N8" s="101">
        <f t="shared" si="4"/>
        <v>0</v>
      </c>
      <c r="O8" s="23"/>
      <c r="P8" s="101">
        <f t="shared" si="5"/>
        <v>0</v>
      </c>
      <c r="Q8" s="23"/>
      <c r="R8" s="101">
        <f t="shared" si="6"/>
        <v>0</v>
      </c>
      <c r="S8" s="101">
        <f t="shared" si="7"/>
        <v>32.74</v>
      </c>
      <c r="T8" s="101">
        <f t="shared" si="8"/>
        <v>7.66</v>
      </c>
      <c r="U8" s="101">
        <f t="shared" si="8"/>
        <v>73.39</v>
      </c>
      <c r="V8" s="101">
        <f t="shared" si="8"/>
        <v>17.420000000000002</v>
      </c>
      <c r="W8" s="101">
        <f t="shared" si="8"/>
        <v>0.79</v>
      </c>
      <c r="X8" s="101">
        <f t="shared" si="9"/>
        <v>132</v>
      </c>
      <c r="Y8" s="23"/>
      <c r="Z8" s="101">
        <f t="shared" si="10"/>
        <v>0</v>
      </c>
      <c r="AA8" s="101">
        <f t="shared" si="11"/>
        <v>0</v>
      </c>
      <c r="AB8" s="24"/>
      <c r="AC8" s="24"/>
      <c r="AD8" s="101">
        <f t="shared" si="12"/>
        <v>0</v>
      </c>
      <c r="AE8" s="24"/>
      <c r="AF8" s="101">
        <f t="shared" si="13"/>
        <v>2180</v>
      </c>
      <c r="AG8" s="102"/>
      <c r="AH8" s="24"/>
    </row>
    <row r="9" spans="1:34" x14ac:dyDescent="0.2">
      <c r="A9" s="21"/>
      <c r="B9" s="22" t="s">
        <v>228</v>
      </c>
      <c r="C9" s="22">
        <v>14</v>
      </c>
      <c r="D9" s="22">
        <v>2</v>
      </c>
      <c r="E9" s="100">
        <f t="shared" si="0"/>
        <v>28</v>
      </c>
      <c r="F9" s="101">
        <f t="shared" si="1"/>
        <v>280</v>
      </c>
      <c r="G9" s="23"/>
      <c r="H9" s="101">
        <f t="shared" si="2"/>
        <v>0</v>
      </c>
      <c r="I9" s="23">
        <v>300</v>
      </c>
      <c r="J9" s="24">
        <v>12</v>
      </c>
      <c r="K9" s="101">
        <f t="shared" si="3"/>
        <v>624</v>
      </c>
      <c r="L9" s="24"/>
      <c r="M9" s="23"/>
      <c r="N9" s="101">
        <f t="shared" si="4"/>
        <v>0</v>
      </c>
      <c r="O9" s="23"/>
      <c r="P9" s="101">
        <f t="shared" si="5"/>
        <v>0</v>
      </c>
      <c r="Q9" s="23"/>
      <c r="R9" s="101">
        <f t="shared" si="6"/>
        <v>0</v>
      </c>
      <c r="S9" s="101">
        <f t="shared" si="7"/>
        <v>16.37</v>
      </c>
      <c r="T9" s="101">
        <f t="shared" si="8"/>
        <v>3.83</v>
      </c>
      <c r="U9" s="101">
        <f t="shared" si="8"/>
        <v>36.700000000000003</v>
      </c>
      <c r="V9" s="101">
        <f t="shared" si="8"/>
        <v>8.7100000000000009</v>
      </c>
      <c r="W9" s="101">
        <f t="shared" si="8"/>
        <v>0.4</v>
      </c>
      <c r="X9" s="101">
        <f t="shared" si="9"/>
        <v>66.010000000000019</v>
      </c>
      <c r="Y9" s="23"/>
      <c r="Z9" s="101">
        <f t="shared" si="10"/>
        <v>0</v>
      </c>
      <c r="AA9" s="101">
        <f t="shared" si="11"/>
        <v>0</v>
      </c>
      <c r="AB9" s="24"/>
      <c r="AC9" s="24"/>
      <c r="AD9" s="101">
        <f t="shared" si="12"/>
        <v>0</v>
      </c>
      <c r="AE9" s="24"/>
      <c r="AF9" s="101">
        <f t="shared" si="13"/>
        <v>970.01</v>
      </c>
      <c r="AG9" s="102"/>
      <c r="AH9" s="24"/>
    </row>
    <row r="10" spans="1:34" x14ac:dyDescent="0.2">
      <c r="A10" s="21"/>
      <c r="B10" s="22" t="s">
        <v>241</v>
      </c>
      <c r="C10" s="22">
        <v>14</v>
      </c>
      <c r="D10" s="22">
        <v>3</v>
      </c>
      <c r="E10" s="100">
        <f t="shared" si="0"/>
        <v>42</v>
      </c>
      <c r="F10" s="101">
        <f t="shared" si="1"/>
        <v>420</v>
      </c>
      <c r="G10" s="23"/>
      <c r="H10" s="101">
        <f t="shared" si="2"/>
        <v>0</v>
      </c>
      <c r="I10" s="23">
        <v>500</v>
      </c>
      <c r="J10" s="24">
        <v>24</v>
      </c>
      <c r="K10" s="101">
        <f t="shared" si="3"/>
        <v>1128</v>
      </c>
      <c r="L10" s="24"/>
      <c r="M10" s="23"/>
      <c r="N10" s="101">
        <f t="shared" si="4"/>
        <v>0</v>
      </c>
      <c r="O10" s="23"/>
      <c r="P10" s="101">
        <f t="shared" si="5"/>
        <v>0</v>
      </c>
      <c r="Q10" s="23"/>
      <c r="R10" s="101">
        <f t="shared" si="6"/>
        <v>0</v>
      </c>
      <c r="S10" s="101">
        <f t="shared" si="7"/>
        <v>32.74</v>
      </c>
      <c r="T10" s="101">
        <f t="shared" si="8"/>
        <v>7.66</v>
      </c>
      <c r="U10" s="101">
        <f t="shared" si="8"/>
        <v>73.39</v>
      </c>
      <c r="V10" s="101">
        <f t="shared" si="8"/>
        <v>17.420000000000002</v>
      </c>
      <c r="W10" s="101">
        <f t="shared" si="8"/>
        <v>0.79</v>
      </c>
      <c r="X10" s="101">
        <f t="shared" si="9"/>
        <v>132</v>
      </c>
      <c r="Y10" s="23"/>
      <c r="Z10" s="101">
        <f t="shared" si="10"/>
        <v>0</v>
      </c>
      <c r="AA10" s="101">
        <f t="shared" si="11"/>
        <v>0</v>
      </c>
      <c r="AB10" s="24"/>
      <c r="AC10" s="24"/>
      <c r="AD10" s="101">
        <f t="shared" si="12"/>
        <v>0</v>
      </c>
      <c r="AE10" s="24"/>
      <c r="AF10" s="101">
        <f t="shared" si="13"/>
        <v>1680</v>
      </c>
      <c r="AG10" s="102"/>
      <c r="AH10" s="24"/>
    </row>
    <row r="11" spans="1:34" x14ac:dyDescent="0.2">
      <c r="A11" s="21"/>
      <c r="B11" s="22" t="s">
        <v>242</v>
      </c>
      <c r="C11" s="22">
        <v>14</v>
      </c>
      <c r="D11" s="22"/>
      <c r="E11" s="100">
        <f t="shared" si="0"/>
        <v>0</v>
      </c>
      <c r="F11" s="101">
        <f t="shared" si="1"/>
        <v>0</v>
      </c>
      <c r="G11" s="23"/>
      <c r="H11" s="101">
        <f t="shared" si="2"/>
        <v>0</v>
      </c>
      <c r="I11" s="23">
        <v>60</v>
      </c>
      <c r="J11" s="24">
        <v>6</v>
      </c>
      <c r="K11" s="101">
        <f t="shared" si="3"/>
        <v>204</v>
      </c>
      <c r="L11" s="24"/>
      <c r="M11" s="23"/>
      <c r="N11" s="101">
        <f t="shared" si="4"/>
        <v>0</v>
      </c>
      <c r="O11" s="23"/>
      <c r="P11" s="101">
        <f t="shared" si="5"/>
        <v>0</v>
      </c>
      <c r="Q11" s="23"/>
      <c r="R11" s="101">
        <f t="shared" si="6"/>
        <v>0</v>
      </c>
      <c r="S11" s="101">
        <f t="shared" si="7"/>
        <v>8.18</v>
      </c>
      <c r="T11" s="101">
        <f t="shared" si="8"/>
        <v>1.91</v>
      </c>
      <c r="U11" s="101">
        <f t="shared" si="8"/>
        <v>18.350000000000001</v>
      </c>
      <c r="V11" s="101">
        <f t="shared" si="8"/>
        <v>4.3600000000000003</v>
      </c>
      <c r="W11" s="101">
        <f t="shared" si="8"/>
        <v>0.2</v>
      </c>
      <c r="X11" s="101">
        <f t="shared" si="9"/>
        <v>33.000000000000007</v>
      </c>
      <c r="Y11" s="23"/>
      <c r="Z11" s="101">
        <f t="shared" si="10"/>
        <v>0</v>
      </c>
      <c r="AA11" s="101">
        <f t="shared" si="11"/>
        <v>0</v>
      </c>
      <c r="AB11" s="24"/>
      <c r="AC11" s="24"/>
      <c r="AD11" s="101">
        <f t="shared" si="12"/>
        <v>0</v>
      </c>
      <c r="AE11" s="24"/>
      <c r="AF11" s="101">
        <f t="shared" si="13"/>
        <v>237</v>
      </c>
      <c r="AG11" s="102"/>
      <c r="AH11" s="24"/>
    </row>
    <row r="12" spans="1:34" x14ac:dyDescent="0.2">
      <c r="A12" s="21"/>
      <c r="B12" s="22" t="s">
        <v>218</v>
      </c>
      <c r="C12" s="22">
        <v>14</v>
      </c>
      <c r="D12" s="22"/>
      <c r="E12" s="100">
        <f t="shared" si="0"/>
        <v>0</v>
      </c>
      <c r="F12" s="101">
        <f t="shared" si="1"/>
        <v>0</v>
      </c>
      <c r="G12" s="23"/>
      <c r="H12" s="101">
        <f t="shared" si="2"/>
        <v>0</v>
      </c>
      <c r="I12" s="23"/>
      <c r="J12" s="24"/>
      <c r="K12" s="101">
        <f t="shared" si="3"/>
        <v>0</v>
      </c>
      <c r="L12" s="24"/>
      <c r="M12" s="23"/>
      <c r="N12" s="101">
        <f t="shared" si="4"/>
        <v>0</v>
      </c>
      <c r="O12" s="23"/>
      <c r="P12" s="101">
        <f t="shared" si="5"/>
        <v>0</v>
      </c>
      <c r="Q12" s="23"/>
      <c r="R12" s="101">
        <f t="shared" si="6"/>
        <v>0</v>
      </c>
      <c r="S12" s="101">
        <f t="shared" si="7"/>
        <v>0</v>
      </c>
      <c r="T12" s="101">
        <f t="shared" si="8"/>
        <v>0</v>
      </c>
      <c r="U12" s="101">
        <f t="shared" si="8"/>
        <v>0</v>
      </c>
      <c r="V12" s="101">
        <f t="shared" si="8"/>
        <v>0</v>
      </c>
      <c r="W12" s="101">
        <f t="shared" si="8"/>
        <v>0</v>
      </c>
      <c r="X12" s="101">
        <f t="shared" si="9"/>
        <v>0</v>
      </c>
      <c r="Y12" s="23">
        <v>4</v>
      </c>
      <c r="Z12" s="101">
        <f t="shared" si="10"/>
        <v>220</v>
      </c>
      <c r="AA12" s="101">
        <f t="shared" si="11"/>
        <v>15.4</v>
      </c>
      <c r="AB12" s="24">
        <v>25</v>
      </c>
      <c r="AC12" s="24"/>
      <c r="AD12" s="101">
        <f t="shared" si="12"/>
        <v>260.39999999999998</v>
      </c>
      <c r="AE12" s="24"/>
      <c r="AF12" s="101">
        <f t="shared" si="13"/>
        <v>260.39999999999998</v>
      </c>
      <c r="AG12" s="102"/>
      <c r="AH12" s="24"/>
    </row>
    <row r="13" spans="1:34" x14ac:dyDescent="0.2">
      <c r="A13" s="21"/>
      <c r="B13" s="22" t="s">
        <v>163</v>
      </c>
      <c r="C13" s="22">
        <v>14</v>
      </c>
      <c r="D13" s="22"/>
      <c r="E13" s="100">
        <f t="shared" si="0"/>
        <v>0</v>
      </c>
      <c r="F13" s="101">
        <f t="shared" si="1"/>
        <v>0</v>
      </c>
      <c r="G13" s="23"/>
      <c r="H13" s="101">
        <f t="shared" si="2"/>
        <v>0</v>
      </c>
      <c r="I13" s="23"/>
      <c r="J13" s="24"/>
      <c r="K13" s="101">
        <f t="shared" si="3"/>
        <v>0</v>
      </c>
      <c r="L13" s="24"/>
      <c r="M13" s="23"/>
      <c r="N13" s="101">
        <f t="shared" si="4"/>
        <v>0</v>
      </c>
      <c r="O13" s="23"/>
      <c r="P13" s="101">
        <f t="shared" si="5"/>
        <v>0</v>
      </c>
      <c r="Q13" s="23"/>
      <c r="R13" s="101">
        <f t="shared" si="6"/>
        <v>0</v>
      </c>
      <c r="S13" s="101">
        <f t="shared" si="7"/>
        <v>0</v>
      </c>
      <c r="T13" s="101">
        <f t="shared" si="8"/>
        <v>0</v>
      </c>
      <c r="U13" s="101">
        <f t="shared" si="8"/>
        <v>0</v>
      </c>
      <c r="V13" s="101">
        <f t="shared" si="8"/>
        <v>0</v>
      </c>
      <c r="W13" s="101">
        <f t="shared" si="8"/>
        <v>0</v>
      </c>
      <c r="X13" s="101">
        <f t="shared" si="9"/>
        <v>0</v>
      </c>
      <c r="Y13" s="23">
        <v>2</v>
      </c>
      <c r="Z13" s="101">
        <f t="shared" si="10"/>
        <v>110</v>
      </c>
      <c r="AA13" s="101">
        <f t="shared" si="11"/>
        <v>7.7</v>
      </c>
      <c r="AB13" s="24">
        <v>25</v>
      </c>
      <c r="AC13" s="24"/>
      <c r="AD13" s="101">
        <f t="shared" si="12"/>
        <v>142.69999999999999</v>
      </c>
      <c r="AE13" s="24"/>
      <c r="AF13" s="101">
        <f t="shared" si="13"/>
        <v>142.69999999999999</v>
      </c>
      <c r="AG13" s="102"/>
      <c r="AH13" s="24"/>
    </row>
    <row r="14" spans="1:34" x14ac:dyDescent="0.2">
      <c r="A14" s="21"/>
      <c r="B14" s="22" t="s">
        <v>170</v>
      </c>
      <c r="C14" s="22">
        <v>14</v>
      </c>
      <c r="D14" s="22"/>
      <c r="E14" s="100">
        <f t="shared" si="0"/>
        <v>0</v>
      </c>
      <c r="F14" s="101">
        <f t="shared" si="1"/>
        <v>0</v>
      </c>
      <c r="G14" s="23"/>
      <c r="H14" s="101">
        <f t="shared" si="2"/>
        <v>0</v>
      </c>
      <c r="I14" s="23"/>
      <c r="J14" s="24"/>
      <c r="K14" s="101">
        <f t="shared" si="3"/>
        <v>0</v>
      </c>
      <c r="L14" s="24"/>
      <c r="M14" s="23"/>
      <c r="N14" s="101">
        <f t="shared" si="4"/>
        <v>0</v>
      </c>
      <c r="O14" s="23"/>
      <c r="P14" s="101">
        <f t="shared" si="5"/>
        <v>0</v>
      </c>
      <c r="Q14" s="23"/>
      <c r="R14" s="101">
        <f t="shared" si="6"/>
        <v>0</v>
      </c>
      <c r="S14" s="101">
        <f t="shared" si="7"/>
        <v>0</v>
      </c>
      <c r="T14" s="101">
        <f t="shared" si="8"/>
        <v>0</v>
      </c>
      <c r="U14" s="101">
        <f t="shared" si="8"/>
        <v>0</v>
      </c>
      <c r="V14" s="101">
        <f t="shared" si="8"/>
        <v>0</v>
      </c>
      <c r="W14" s="101">
        <f t="shared" si="8"/>
        <v>0</v>
      </c>
      <c r="X14" s="101">
        <f t="shared" si="9"/>
        <v>0</v>
      </c>
      <c r="Y14" s="23">
        <v>4</v>
      </c>
      <c r="Z14" s="101">
        <f t="shared" si="10"/>
        <v>220</v>
      </c>
      <c r="AA14" s="101">
        <f t="shared" si="11"/>
        <v>15.4</v>
      </c>
      <c r="AB14" s="24">
        <v>25</v>
      </c>
      <c r="AC14" s="24"/>
      <c r="AD14" s="101">
        <f t="shared" si="12"/>
        <v>260.39999999999998</v>
      </c>
      <c r="AE14" s="24"/>
      <c r="AF14" s="101">
        <f t="shared" si="13"/>
        <v>260.39999999999998</v>
      </c>
      <c r="AG14" s="102"/>
      <c r="AH14" s="24"/>
    </row>
    <row r="15" spans="1:34" x14ac:dyDescent="0.2">
      <c r="A15" s="21"/>
      <c r="B15" s="22" t="s">
        <v>196</v>
      </c>
      <c r="C15" s="22">
        <v>14</v>
      </c>
      <c r="D15" s="22">
        <v>1</v>
      </c>
      <c r="E15" s="100">
        <f t="shared" si="0"/>
        <v>14</v>
      </c>
      <c r="F15" s="101">
        <f t="shared" si="1"/>
        <v>140</v>
      </c>
      <c r="G15" s="23"/>
      <c r="H15" s="101">
        <f t="shared" si="2"/>
        <v>0</v>
      </c>
      <c r="I15" s="23">
        <v>240</v>
      </c>
      <c r="J15" s="24">
        <v>10</v>
      </c>
      <c r="K15" s="101">
        <f t="shared" si="3"/>
        <v>508</v>
      </c>
      <c r="L15" s="24"/>
      <c r="M15" s="23"/>
      <c r="N15" s="101">
        <f t="shared" si="4"/>
        <v>0</v>
      </c>
      <c r="O15" s="23"/>
      <c r="P15" s="101">
        <f t="shared" si="5"/>
        <v>0</v>
      </c>
      <c r="Q15" s="23"/>
      <c r="R15" s="101">
        <f t="shared" si="6"/>
        <v>0</v>
      </c>
      <c r="S15" s="101">
        <f t="shared" si="7"/>
        <v>13.64</v>
      </c>
      <c r="T15" s="101">
        <f t="shared" si="8"/>
        <v>3.19</v>
      </c>
      <c r="U15" s="101">
        <f t="shared" si="8"/>
        <v>30.58</v>
      </c>
      <c r="V15" s="101">
        <f t="shared" si="8"/>
        <v>7.26</v>
      </c>
      <c r="W15" s="101">
        <f t="shared" si="8"/>
        <v>0.33</v>
      </c>
      <c r="X15" s="101">
        <f t="shared" si="9"/>
        <v>54.999999999999993</v>
      </c>
      <c r="Y15" s="23"/>
      <c r="Z15" s="101">
        <f t="shared" si="10"/>
        <v>0</v>
      </c>
      <c r="AA15" s="101">
        <f t="shared" si="11"/>
        <v>0</v>
      </c>
      <c r="AB15" s="24"/>
      <c r="AC15" s="24"/>
      <c r="AD15" s="101">
        <f t="shared" si="12"/>
        <v>0</v>
      </c>
      <c r="AE15" s="24"/>
      <c r="AF15" s="101">
        <f t="shared" si="13"/>
        <v>703</v>
      </c>
      <c r="AG15" s="102"/>
      <c r="AH15" s="24"/>
    </row>
    <row r="16" spans="1:34" x14ac:dyDescent="0.2">
      <c r="A16" s="21"/>
      <c r="B16" s="22"/>
      <c r="C16" s="22"/>
      <c r="D16" s="22"/>
      <c r="E16" s="100">
        <f t="shared" si="0"/>
        <v>0</v>
      </c>
      <c r="F16" s="101">
        <f t="shared" si="1"/>
        <v>0</v>
      </c>
      <c r="G16" s="23"/>
      <c r="H16" s="101">
        <f t="shared" si="2"/>
        <v>0</v>
      </c>
      <c r="I16" s="23"/>
      <c r="J16" s="24"/>
      <c r="K16" s="101">
        <f t="shared" si="3"/>
        <v>0</v>
      </c>
      <c r="L16" s="24"/>
      <c r="M16" s="23"/>
      <c r="N16" s="101">
        <f t="shared" si="4"/>
        <v>0</v>
      </c>
      <c r="O16" s="23"/>
      <c r="P16" s="101">
        <f t="shared" si="5"/>
        <v>0</v>
      </c>
      <c r="Q16" s="23"/>
      <c r="R16" s="101">
        <f t="shared" si="6"/>
        <v>0</v>
      </c>
      <c r="S16" s="101">
        <f t="shared" si="7"/>
        <v>0</v>
      </c>
      <c r="T16" s="101">
        <f t="shared" si="8"/>
        <v>0</v>
      </c>
      <c r="U16" s="101">
        <f t="shared" si="8"/>
        <v>0</v>
      </c>
      <c r="V16" s="101">
        <f t="shared" si="8"/>
        <v>0</v>
      </c>
      <c r="W16" s="101">
        <f t="shared" si="8"/>
        <v>0</v>
      </c>
      <c r="X16" s="101">
        <f t="shared" si="9"/>
        <v>0</v>
      </c>
      <c r="Y16" s="23"/>
      <c r="Z16" s="101">
        <f t="shared" si="10"/>
        <v>0</v>
      </c>
      <c r="AA16" s="101">
        <f t="shared" si="11"/>
        <v>0</v>
      </c>
      <c r="AB16" s="24"/>
      <c r="AC16" s="24"/>
      <c r="AD16" s="101">
        <f t="shared" si="12"/>
        <v>0</v>
      </c>
      <c r="AE16" s="24"/>
      <c r="AF16" s="101">
        <f t="shared" si="13"/>
        <v>0</v>
      </c>
      <c r="AG16" s="102"/>
      <c r="AH16" s="24"/>
    </row>
    <row r="17" spans="1:34" x14ac:dyDescent="0.2">
      <c r="A17" s="21"/>
      <c r="B17" s="22"/>
      <c r="C17" s="22"/>
      <c r="D17" s="22"/>
      <c r="E17" s="100">
        <f t="shared" si="0"/>
        <v>0</v>
      </c>
      <c r="F17" s="101">
        <f t="shared" si="1"/>
        <v>0</v>
      </c>
      <c r="G17" s="23"/>
      <c r="H17" s="101">
        <f t="shared" si="2"/>
        <v>0</v>
      </c>
      <c r="I17" s="23"/>
      <c r="J17" s="24"/>
      <c r="K17" s="101">
        <f t="shared" si="3"/>
        <v>0</v>
      </c>
      <c r="L17" s="24"/>
      <c r="M17" s="23"/>
      <c r="N17" s="101">
        <f t="shared" si="4"/>
        <v>0</v>
      </c>
      <c r="O17" s="23"/>
      <c r="P17" s="101">
        <f t="shared" si="5"/>
        <v>0</v>
      </c>
      <c r="Q17" s="23"/>
      <c r="R17" s="101">
        <f t="shared" si="6"/>
        <v>0</v>
      </c>
      <c r="S17" s="101">
        <f t="shared" si="7"/>
        <v>0</v>
      </c>
      <c r="T17" s="101">
        <f t="shared" si="8"/>
        <v>0</v>
      </c>
      <c r="U17" s="101">
        <f t="shared" si="8"/>
        <v>0</v>
      </c>
      <c r="V17" s="101">
        <f t="shared" si="8"/>
        <v>0</v>
      </c>
      <c r="W17" s="101">
        <f t="shared" si="8"/>
        <v>0</v>
      </c>
      <c r="X17" s="101">
        <f t="shared" si="9"/>
        <v>0</v>
      </c>
      <c r="Y17" s="23"/>
      <c r="Z17" s="101">
        <f t="shared" si="10"/>
        <v>0</v>
      </c>
      <c r="AA17" s="101">
        <f t="shared" si="11"/>
        <v>0</v>
      </c>
      <c r="AB17" s="24"/>
      <c r="AC17" s="24"/>
      <c r="AD17" s="101">
        <f t="shared" si="12"/>
        <v>0</v>
      </c>
      <c r="AE17" s="24"/>
      <c r="AF17" s="101">
        <f t="shared" si="13"/>
        <v>0</v>
      </c>
      <c r="AG17" s="102"/>
      <c r="AH17" s="24"/>
    </row>
    <row r="18" spans="1:34" x14ac:dyDescent="0.2">
      <c r="A18" s="22"/>
      <c r="B18" s="22"/>
      <c r="C18" s="22"/>
      <c r="D18" s="22"/>
      <c r="E18" s="100">
        <f t="shared" si="0"/>
        <v>0</v>
      </c>
      <c r="F18" s="101">
        <f t="shared" si="1"/>
        <v>0</v>
      </c>
      <c r="G18" s="23"/>
      <c r="H18" s="101">
        <f t="shared" si="2"/>
        <v>0</v>
      </c>
      <c r="I18" s="23"/>
      <c r="J18" s="24"/>
      <c r="K18" s="101">
        <f t="shared" si="3"/>
        <v>0</v>
      </c>
      <c r="L18" s="24"/>
      <c r="M18" s="23"/>
      <c r="N18" s="101">
        <f t="shared" si="4"/>
        <v>0</v>
      </c>
      <c r="O18" s="23"/>
      <c r="P18" s="101">
        <f t="shared" si="5"/>
        <v>0</v>
      </c>
      <c r="Q18" s="23"/>
      <c r="R18" s="101">
        <f t="shared" si="6"/>
        <v>0</v>
      </c>
      <c r="S18" s="101">
        <f t="shared" si="7"/>
        <v>0</v>
      </c>
      <c r="T18" s="101">
        <f t="shared" si="8"/>
        <v>0</v>
      </c>
      <c r="U18" s="101">
        <f t="shared" si="8"/>
        <v>0</v>
      </c>
      <c r="V18" s="101">
        <f t="shared" si="8"/>
        <v>0</v>
      </c>
      <c r="W18" s="101">
        <f t="shared" si="8"/>
        <v>0</v>
      </c>
      <c r="X18" s="101">
        <f t="shared" si="9"/>
        <v>0</v>
      </c>
      <c r="Y18" s="23"/>
      <c r="Z18" s="101">
        <f t="shared" si="10"/>
        <v>0</v>
      </c>
      <c r="AA18" s="101">
        <f t="shared" si="11"/>
        <v>0</v>
      </c>
      <c r="AB18" s="24"/>
      <c r="AC18" s="24"/>
      <c r="AD18" s="101">
        <f t="shared" si="12"/>
        <v>0</v>
      </c>
      <c r="AE18" s="24"/>
      <c r="AF18" s="101">
        <f t="shared" si="13"/>
        <v>0</v>
      </c>
      <c r="AG18" s="102"/>
      <c r="AH18" s="24"/>
    </row>
    <row r="19" spans="1:34" x14ac:dyDescent="0.2">
      <c r="A19" s="22"/>
      <c r="B19" s="22"/>
      <c r="C19" s="22"/>
      <c r="D19" s="22"/>
      <c r="E19" s="100">
        <f t="shared" si="0"/>
        <v>0</v>
      </c>
      <c r="F19" s="101">
        <f t="shared" si="1"/>
        <v>0</v>
      </c>
      <c r="G19" s="23"/>
      <c r="H19" s="101">
        <f t="shared" si="2"/>
        <v>0</v>
      </c>
      <c r="I19" s="23"/>
      <c r="J19" s="24"/>
      <c r="K19" s="101">
        <f t="shared" si="3"/>
        <v>0</v>
      </c>
      <c r="L19" s="24"/>
      <c r="M19" s="23"/>
      <c r="N19" s="101">
        <f t="shared" si="4"/>
        <v>0</v>
      </c>
      <c r="O19" s="23"/>
      <c r="P19" s="101">
        <f t="shared" si="5"/>
        <v>0</v>
      </c>
      <c r="Q19" s="23"/>
      <c r="R19" s="101">
        <f t="shared" si="6"/>
        <v>0</v>
      </c>
      <c r="S19" s="101">
        <f t="shared" si="7"/>
        <v>0</v>
      </c>
      <c r="T19" s="101">
        <f t="shared" si="8"/>
        <v>0</v>
      </c>
      <c r="U19" s="101">
        <f t="shared" si="8"/>
        <v>0</v>
      </c>
      <c r="V19" s="101">
        <f t="shared" si="8"/>
        <v>0</v>
      </c>
      <c r="W19" s="101">
        <f t="shared" si="8"/>
        <v>0</v>
      </c>
      <c r="X19" s="101">
        <f t="shared" si="9"/>
        <v>0</v>
      </c>
      <c r="Y19" s="23"/>
      <c r="Z19" s="101">
        <f t="shared" si="10"/>
        <v>0</v>
      </c>
      <c r="AA19" s="101">
        <f t="shared" si="11"/>
        <v>0</v>
      </c>
      <c r="AB19" s="24"/>
      <c r="AC19" s="24"/>
      <c r="AD19" s="101">
        <f t="shared" si="12"/>
        <v>0</v>
      </c>
      <c r="AE19" s="24"/>
      <c r="AF19" s="101">
        <f t="shared" si="13"/>
        <v>0</v>
      </c>
      <c r="AG19" s="102"/>
      <c r="AH19" s="24"/>
    </row>
    <row r="20" spans="1:34" x14ac:dyDescent="0.2">
      <c r="A20" s="22"/>
      <c r="B20" s="22"/>
      <c r="C20" s="22"/>
      <c r="D20" s="22"/>
      <c r="E20" s="100">
        <f t="shared" si="0"/>
        <v>0</v>
      </c>
      <c r="F20" s="101">
        <f t="shared" si="1"/>
        <v>0</v>
      </c>
      <c r="G20" s="23"/>
      <c r="H20" s="101">
        <f t="shared" si="2"/>
        <v>0</v>
      </c>
      <c r="I20" s="23"/>
      <c r="J20" s="24"/>
      <c r="K20" s="101">
        <f t="shared" si="3"/>
        <v>0</v>
      </c>
      <c r="L20" s="24"/>
      <c r="M20" s="23"/>
      <c r="N20" s="101">
        <f t="shared" si="4"/>
        <v>0</v>
      </c>
      <c r="O20" s="23"/>
      <c r="P20" s="101">
        <f t="shared" si="5"/>
        <v>0</v>
      </c>
      <c r="Q20" s="23"/>
      <c r="R20" s="101">
        <f t="shared" si="6"/>
        <v>0</v>
      </c>
      <c r="S20" s="101">
        <f t="shared" si="7"/>
        <v>0</v>
      </c>
      <c r="T20" s="101">
        <f t="shared" si="8"/>
        <v>0</v>
      </c>
      <c r="U20" s="101">
        <f t="shared" si="8"/>
        <v>0</v>
      </c>
      <c r="V20" s="101">
        <f t="shared" si="8"/>
        <v>0</v>
      </c>
      <c r="W20" s="101">
        <f t="shared" si="8"/>
        <v>0</v>
      </c>
      <c r="X20" s="101">
        <f t="shared" si="9"/>
        <v>0</v>
      </c>
      <c r="Y20" s="23"/>
      <c r="Z20" s="101">
        <f t="shared" si="10"/>
        <v>0</v>
      </c>
      <c r="AA20" s="101">
        <f t="shared" si="11"/>
        <v>0</v>
      </c>
      <c r="AB20" s="24"/>
      <c r="AC20" s="24"/>
      <c r="AD20" s="101">
        <f t="shared" si="12"/>
        <v>0</v>
      </c>
      <c r="AE20" s="24"/>
      <c r="AF20" s="101">
        <f t="shared" si="13"/>
        <v>0</v>
      </c>
      <c r="AG20" s="102"/>
      <c r="AH20" s="24"/>
    </row>
    <row r="21" spans="1:34" x14ac:dyDescent="0.2">
      <c r="A21" s="22"/>
      <c r="B21" s="22"/>
      <c r="C21" s="22"/>
      <c r="D21" s="22"/>
      <c r="E21" s="100">
        <f t="shared" si="0"/>
        <v>0</v>
      </c>
      <c r="F21" s="101">
        <f t="shared" si="1"/>
        <v>0</v>
      </c>
      <c r="G21" s="23"/>
      <c r="H21" s="101">
        <f t="shared" si="2"/>
        <v>0</v>
      </c>
      <c r="I21" s="23"/>
      <c r="J21" s="24"/>
      <c r="K21" s="101">
        <f t="shared" si="3"/>
        <v>0</v>
      </c>
      <c r="L21" s="24"/>
      <c r="M21" s="23"/>
      <c r="N21" s="101">
        <f t="shared" si="4"/>
        <v>0</v>
      </c>
      <c r="O21" s="23"/>
      <c r="P21" s="101">
        <f t="shared" si="5"/>
        <v>0</v>
      </c>
      <c r="Q21" s="23"/>
      <c r="R21" s="101">
        <f t="shared" si="6"/>
        <v>0</v>
      </c>
      <c r="S21" s="101">
        <f t="shared" si="7"/>
        <v>0</v>
      </c>
      <c r="T21" s="101">
        <f t="shared" si="8"/>
        <v>0</v>
      </c>
      <c r="U21" s="101">
        <f t="shared" si="8"/>
        <v>0</v>
      </c>
      <c r="V21" s="101">
        <f t="shared" si="8"/>
        <v>0</v>
      </c>
      <c r="W21" s="101">
        <f t="shared" si="8"/>
        <v>0</v>
      </c>
      <c r="X21" s="101">
        <f t="shared" si="9"/>
        <v>0</v>
      </c>
      <c r="Y21" s="23"/>
      <c r="Z21" s="101">
        <f t="shared" si="10"/>
        <v>0</v>
      </c>
      <c r="AA21" s="101">
        <f t="shared" si="11"/>
        <v>0</v>
      </c>
      <c r="AB21" s="24"/>
      <c r="AC21" s="24"/>
      <c r="AD21" s="101">
        <f t="shared" si="12"/>
        <v>0</v>
      </c>
      <c r="AE21" s="24"/>
      <c r="AF21" s="101">
        <f t="shared" si="13"/>
        <v>0</v>
      </c>
      <c r="AG21" s="102"/>
      <c r="AH21" s="24"/>
    </row>
    <row r="22" spans="1:34" x14ac:dyDescent="0.2">
      <c r="A22" s="22"/>
      <c r="B22" s="22"/>
      <c r="C22" s="22"/>
      <c r="D22" s="22"/>
      <c r="E22" s="100">
        <f t="shared" si="0"/>
        <v>0</v>
      </c>
      <c r="F22" s="101">
        <f t="shared" si="1"/>
        <v>0</v>
      </c>
      <c r="G22" s="23"/>
      <c r="H22" s="101">
        <f t="shared" si="2"/>
        <v>0</v>
      </c>
      <c r="I22" s="23"/>
      <c r="J22" s="24"/>
      <c r="K22" s="101">
        <f t="shared" si="3"/>
        <v>0</v>
      </c>
      <c r="L22" s="24"/>
      <c r="M22" s="23"/>
      <c r="N22" s="101">
        <f t="shared" si="4"/>
        <v>0</v>
      </c>
      <c r="O22" s="23"/>
      <c r="P22" s="101">
        <f t="shared" si="5"/>
        <v>0</v>
      </c>
      <c r="Q22" s="23"/>
      <c r="R22" s="101">
        <f t="shared" si="6"/>
        <v>0</v>
      </c>
      <c r="S22" s="101">
        <f t="shared" si="7"/>
        <v>0</v>
      </c>
      <c r="T22" s="101">
        <f t="shared" si="8"/>
        <v>0</v>
      </c>
      <c r="U22" s="101">
        <f t="shared" si="8"/>
        <v>0</v>
      </c>
      <c r="V22" s="101">
        <f t="shared" si="8"/>
        <v>0</v>
      </c>
      <c r="W22" s="101">
        <f t="shared" si="8"/>
        <v>0</v>
      </c>
      <c r="X22" s="101">
        <f t="shared" si="9"/>
        <v>0</v>
      </c>
      <c r="Y22" s="23"/>
      <c r="Z22" s="101">
        <f t="shared" si="10"/>
        <v>0</v>
      </c>
      <c r="AA22" s="101">
        <f t="shared" si="11"/>
        <v>0</v>
      </c>
      <c r="AB22" s="24"/>
      <c r="AC22" s="24"/>
      <c r="AD22" s="101">
        <f t="shared" si="12"/>
        <v>0</v>
      </c>
      <c r="AE22" s="24"/>
      <c r="AF22" s="101">
        <f t="shared" si="13"/>
        <v>0</v>
      </c>
      <c r="AG22" s="102"/>
      <c r="AH22" s="24"/>
    </row>
    <row r="23" spans="1:34" x14ac:dyDescent="0.2">
      <c r="A23" s="22"/>
      <c r="B23" s="22"/>
      <c r="C23" s="22"/>
      <c r="D23" s="22"/>
      <c r="E23" s="100">
        <f t="shared" si="0"/>
        <v>0</v>
      </c>
      <c r="F23" s="101">
        <f t="shared" si="1"/>
        <v>0</v>
      </c>
      <c r="G23" s="23"/>
      <c r="H23" s="101">
        <f t="shared" si="2"/>
        <v>0</v>
      </c>
      <c r="I23" s="23"/>
      <c r="J23" s="24"/>
      <c r="K23" s="101">
        <f t="shared" si="3"/>
        <v>0</v>
      </c>
      <c r="L23" s="24"/>
      <c r="M23" s="23"/>
      <c r="N23" s="101">
        <f t="shared" si="4"/>
        <v>0</v>
      </c>
      <c r="O23" s="23"/>
      <c r="P23" s="101">
        <f t="shared" si="5"/>
        <v>0</v>
      </c>
      <c r="Q23" s="23"/>
      <c r="R23" s="101">
        <f t="shared" si="6"/>
        <v>0</v>
      </c>
      <c r="S23" s="101">
        <f t="shared" si="7"/>
        <v>0</v>
      </c>
      <c r="T23" s="101">
        <f t="shared" si="8"/>
        <v>0</v>
      </c>
      <c r="U23" s="101">
        <f t="shared" si="8"/>
        <v>0</v>
      </c>
      <c r="V23" s="101">
        <f t="shared" si="8"/>
        <v>0</v>
      </c>
      <c r="W23" s="101">
        <f t="shared" si="8"/>
        <v>0</v>
      </c>
      <c r="X23" s="101">
        <f t="shared" si="9"/>
        <v>0</v>
      </c>
      <c r="Y23" s="23"/>
      <c r="Z23" s="101">
        <f t="shared" si="10"/>
        <v>0</v>
      </c>
      <c r="AA23" s="101">
        <f t="shared" si="11"/>
        <v>0</v>
      </c>
      <c r="AB23" s="24"/>
      <c r="AC23" s="24"/>
      <c r="AD23" s="101">
        <f t="shared" si="12"/>
        <v>0</v>
      </c>
      <c r="AE23" s="24"/>
      <c r="AF23" s="101">
        <f t="shared" si="13"/>
        <v>0</v>
      </c>
      <c r="AG23" s="102"/>
      <c r="AH23" s="24"/>
    </row>
    <row r="24" spans="1:34" x14ac:dyDescent="0.2">
      <c r="F24" s="103">
        <f>SUM(F4:F23)</f>
        <v>1400</v>
      </c>
      <c r="H24" s="103">
        <f>SUM(H4:H23)</f>
        <v>0</v>
      </c>
      <c r="K24" s="103">
        <f>SUM(K4:K23)</f>
        <v>4448</v>
      </c>
      <c r="L24" s="104"/>
      <c r="N24" s="103">
        <f>SUM(N4:N23)</f>
        <v>0</v>
      </c>
      <c r="P24" s="103">
        <f>SUM(P4:P23)</f>
        <v>0</v>
      </c>
      <c r="R24" s="103">
        <f t="shared" ref="R24:W24" si="14">SUM(R4:R23)</f>
        <v>0</v>
      </c>
      <c r="S24" s="103">
        <f t="shared" si="14"/>
        <v>125.49000000000002</v>
      </c>
      <c r="T24" s="103">
        <f t="shared" si="14"/>
        <v>29.35</v>
      </c>
      <c r="U24" s="103">
        <f t="shared" si="14"/>
        <v>281.33999999999997</v>
      </c>
      <c r="V24" s="103">
        <f t="shared" si="14"/>
        <v>66.790000000000006</v>
      </c>
      <c r="W24" s="103">
        <f t="shared" si="14"/>
        <v>3.0400000000000005</v>
      </c>
      <c r="AD24" s="103">
        <f>SUM(AD4:AD23)</f>
        <v>1184.2999999999997</v>
      </c>
      <c r="AE24" s="103">
        <f>SUM(AE4:AE23)</f>
        <v>300</v>
      </c>
      <c r="AF24" s="105">
        <f>SUM(AF4:AF23)</f>
        <v>7838.3099999999995</v>
      </c>
      <c r="AG24" s="102"/>
      <c r="AH24" s="101">
        <f>SUM(AH4:AH23)</f>
        <v>0</v>
      </c>
    </row>
    <row r="25" spans="1:34" ht="5.0999999999999996" customHeight="1" x14ac:dyDescent="0.2">
      <c r="Q25" s="129"/>
    </row>
    <row r="26" spans="1:34" x14ac:dyDescent="0.2">
      <c r="A26" s="26"/>
      <c r="B26" s="92" t="s">
        <v>36</v>
      </c>
      <c r="C26" s="26"/>
      <c r="D26" s="26"/>
      <c r="E26" s="26"/>
      <c r="F26" s="58">
        <f>+F1</f>
        <v>10</v>
      </c>
      <c r="G26" s="59"/>
      <c r="H26" s="58">
        <f>+H1</f>
        <v>90</v>
      </c>
      <c r="I26" s="58">
        <f>+I1</f>
        <v>1.2</v>
      </c>
      <c r="J26" s="58">
        <f>+J1</f>
        <v>22</v>
      </c>
      <c r="K26" s="59"/>
      <c r="L26" s="59" t="s">
        <v>7</v>
      </c>
      <c r="M26" s="58">
        <f>+M1</f>
        <v>0.45</v>
      </c>
      <c r="N26" s="59"/>
      <c r="O26" s="62">
        <f>+O1</f>
        <v>30</v>
      </c>
      <c r="P26" s="26"/>
      <c r="Q26" s="28">
        <f>+Q1</f>
        <v>50</v>
      </c>
      <c r="R26" s="26"/>
      <c r="S26" s="39">
        <f>+S1</f>
        <v>6.2E-2</v>
      </c>
      <c r="T26" s="39">
        <f>+T1</f>
        <v>1.4500000000000001E-2</v>
      </c>
      <c r="U26" s="39">
        <f>+U1</f>
        <v>0.13900000000000001</v>
      </c>
      <c r="V26" s="39">
        <f>+V1</f>
        <v>3.3000000000000002E-2</v>
      </c>
      <c r="W26" s="39">
        <f>+W1</f>
        <v>1.5E-3</v>
      </c>
      <c r="X26" s="26"/>
      <c r="Y26" s="62">
        <v>45</v>
      </c>
      <c r="Z26" s="63"/>
      <c r="AA26" s="39">
        <f>+AA1</f>
        <v>7.0000000000000007E-2</v>
      </c>
      <c r="AB26" s="38"/>
      <c r="AC26" s="38"/>
      <c r="AD26" s="26"/>
      <c r="AE26" s="26"/>
      <c r="AF26" s="26"/>
      <c r="AG26" s="94"/>
      <c r="AH26" s="26" t="s">
        <v>7</v>
      </c>
    </row>
    <row r="27" spans="1:34" x14ac:dyDescent="0.2">
      <c r="A27" s="66"/>
      <c r="B27" s="66"/>
      <c r="C27" s="66" t="s">
        <v>11</v>
      </c>
      <c r="D27" s="66" t="s">
        <v>1</v>
      </c>
      <c r="E27" s="66" t="s">
        <v>30</v>
      </c>
      <c r="F27" s="66" t="s">
        <v>21</v>
      </c>
      <c r="G27" s="66" t="s">
        <v>11</v>
      </c>
      <c r="H27" s="66" t="s">
        <v>2</v>
      </c>
      <c r="I27" s="66" t="s">
        <v>7</v>
      </c>
      <c r="J27" s="66" t="s">
        <v>3</v>
      </c>
      <c r="K27" s="66" t="s">
        <v>17</v>
      </c>
      <c r="L27" s="66" t="s">
        <v>5</v>
      </c>
      <c r="M27" s="66" t="s">
        <v>5</v>
      </c>
      <c r="N27" s="66" t="s">
        <v>5</v>
      </c>
      <c r="O27" s="66" t="s">
        <v>9</v>
      </c>
      <c r="P27" s="66" t="s">
        <v>15</v>
      </c>
      <c r="Q27" s="66" t="s">
        <v>18</v>
      </c>
      <c r="R27" s="66" t="s">
        <v>20</v>
      </c>
      <c r="S27" s="66"/>
      <c r="T27" s="66"/>
      <c r="U27" s="66"/>
      <c r="V27" s="66" t="s">
        <v>24</v>
      </c>
      <c r="W27" s="66"/>
      <c r="X27" s="66" t="s">
        <v>17</v>
      </c>
      <c r="Y27" s="66" t="s">
        <v>11</v>
      </c>
      <c r="Z27" s="66" t="s">
        <v>7</v>
      </c>
      <c r="AA27" s="66" t="s">
        <v>28</v>
      </c>
      <c r="AB27" s="66" t="s">
        <v>46</v>
      </c>
      <c r="AC27" s="66" t="s">
        <v>46</v>
      </c>
      <c r="AD27" s="66" t="s">
        <v>17</v>
      </c>
      <c r="AE27" s="66" t="s">
        <v>33</v>
      </c>
      <c r="AF27" s="66" t="s">
        <v>17</v>
      </c>
      <c r="AG27" s="97"/>
      <c r="AH27" s="66" t="s">
        <v>43</v>
      </c>
    </row>
    <row r="28" spans="1:34" x14ac:dyDescent="0.2">
      <c r="A28" s="68" t="s">
        <v>0</v>
      </c>
      <c r="B28" s="68" t="s">
        <v>45</v>
      </c>
      <c r="C28" s="68" t="s">
        <v>12</v>
      </c>
      <c r="D28" s="68" t="s">
        <v>39</v>
      </c>
      <c r="E28" s="68" t="s">
        <v>31</v>
      </c>
      <c r="F28" s="68" t="s">
        <v>16</v>
      </c>
      <c r="G28" s="68" t="s">
        <v>14</v>
      </c>
      <c r="H28" s="68" t="s">
        <v>16</v>
      </c>
      <c r="I28" s="68" t="s">
        <v>6</v>
      </c>
      <c r="J28" s="68" t="s">
        <v>32</v>
      </c>
      <c r="K28" s="68" t="s">
        <v>4</v>
      </c>
      <c r="L28" s="68" t="s">
        <v>106</v>
      </c>
      <c r="M28" s="68" t="s">
        <v>6</v>
      </c>
      <c r="N28" s="68" t="s">
        <v>16</v>
      </c>
      <c r="O28" s="68" t="s">
        <v>10</v>
      </c>
      <c r="P28" s="68" t="s">
        <v>16</v>
      </c>
      <c r="Q28" s="68" t="s">
        <v>19</v>
      </c>
      <c r="R28" s="68" t="s">
        <v>16</v>
      </c>
      <c r="S28" s="68" t="s">
        <v>22</v>
      </c>
      <c r="T28" s="68" t="s">
        <v>23</v>
      </c>
      <c r="U28" s="68" t="s">
        <v>24</v>
      </c>
      <c r="V28" s="68" t="s">
        <v>25</v>
      </c>
      <c r="W28" s="68" t="s">
        <v>26</v>
      </c>
      <c r="X28" s="68" t="s">
        <v>27</v>
      </c>
      <c r="Y28" s="68" t="s">
        <v>29</v>
      </c>
      <c r="Z28" s="68" t="s">
        <v>8</v>
      </c>
      <c r="AA28" s="68" t="s">
        <v>29</v>
      </c>
      <c r="AB28" s="68" t="s">
        <v>6</v>
      </c>
      <c r="AC28" s="68" t="s">
        <v>13</v>
      </c>
      <c r="AD28" s="68" t="s">
        <v>8</v>
      </c>
      <c r="AE28" s="68" t="s">
        <v>34</v>
      </c>
      <c r="AF28" s="68" t="s">
        <v>16</v>
      </c>
      <c r="AG28" s="99"/>
      <c r="AH28" s="68" t="s">
        <v>44</v>
      </c>
    </row>
    <row r="29" spans="1:34" x14ac:dyDescent="0.2">
      <c r="A29" s="21"/>
      <c r="B29" s="22" t="s">
        <v>191</v>
      </c>
      <c r="C29" s="22">
        <v>14</v>
      </c>
      <c r="D29" s="22"/>
      <c r="E29" s="100">
        <f>+C29*D29</f>
        <v>0</v>
      </c>
      <c r="F29" s="101">
        <f>ROUND(E29*$F$26,2)</f>
        <v>0</v>
      </c>
      <c r="G29" s="23"/>
      <c r="H29" s="101">
        <f>ROUND(G29*$H$26,2)</f>
        <v>0</v>
      </c>
      <c r="I29" s="23"/>
      <c r="J29" s="24"/>
      <c r="K29" s="101">
        <f>ROUND((I29*$I$26)+(J29*$J$26),2)</f>
        <v>0</v>
      </c>
      <c r="L29" s="24"/>
      <c r="M29" s="23"/>
      <c r="N29" s="101">
        <f>ROUND(L29+(M29*$M$26),2)</f>
        <v>0</v>
      </c>
      <c r="O29" s="23"/>
      <c r="P29" s="101">
        <f>ROUND(O29*$O$26,2)</f>
        <v>0</v>
      </c>
      <c r="Q29" s="23"/>
      <c r="R29" s="101">
        <f>ROUND(Q29*$Q$26,2)</f>
        <v>0</v>
      </c>
      <c r="S29" s="101">
        <f>ROUND(($P$29+$R$29+($J$26*$J29))*S$26,2)</f>
        <v>0</v>
      </c>
      <c r="T29" s="101">
        <f>ROUND(($P29+$R29+($J$26*$J29))*T$26,2)</f>
        <v>0</v>
      </c>
      <c r="U29" s="101">
        <f>ROUND(($P29+$R29+($J$26*$J29))*U$26,2)</f>
        <v>0</v>
      </c>
      <c r="V29" s="101">
        <f>ROUND(($P29+$R29+($J$26*$J29))*V$26,2)</f>
        <v>0</v>
      </c>
      <c r="W29" s="101">
        <f>ROUND(($P29+$R29+($J$26*$J29))*W$26,2)</f>
        <v>0</v>
      </c>
      <c r="X29" s="101">
        <f>+P29+R29+SUM(S29:W29)</f>
        <v>0</v>
      </c>
      <c r="Y29" s="23"/>
      <c r="Z29" s="101">
        <f>ROUND(Y29*$Y$26,2)</f>
        <v>0</v>
      </c>
      <c r="AA29" s="101">
        <f>ROUND(Z29*$AA$26,2)</f>
        <v>0</v>
      </c>
      <c r="AB29" s="24"/>
      <c r="AC29" s="24"/>
      <c r="AD29" s="101">
        <f t="shared" ref="AD29:AD43" si="15">SUM(Z29:AC29)</f>
        <v>0</v>
      </c>
      <c r="AE29" s="24"/>
      <c r="AF29" s="101">
        <f>+F29+H29+K29+N29+X29+AD29+AE29</f>
        <v>0</v>
      </c>
      <c r="AG29" s="102"/>
      <c r="AH29" s="24"/>
    </row>
    <row r="30" spans="1:34" x14ac:dyDescent="0.2">
      <c r="A30" s="21"/>
      <c r="B30" s="22" t="s">
        <v>175</v>
      </c>
      <c r="C30" s="22">
        <v>14</v>
      </c>
      <c r="D30" s="22">
        <v>1</v>
      </c>
      <c r="E30" s="100">
        <f t="shared" ref="E30:E43" si="16">+C30*D30</f>
        <v>14</v>
      </c>
      <c r="F30" s="101">
        <f t="shared" ref="F30:F43" si="17">ROUND(E30*$F$26,2)</f>
        <v>140</v>
      </c>
      <c r="G30" s="23"/>
      <c r="H30" s="101">
        <f t="shared" ref="H30:H43" si="18">ROUND(G30*$H$26,2)</f>
        <v>0</v>
      </c>
      <c r="I30" s="23">
        <v>200</v>
      </c>
      <c r="J30" s="24">
        <v>10</v>
      </c>
      <c r="K30" s="101">
        <f t="shared" ref="K30:K43" si="19">ROUND((I30*$I$26)+(J30*$J$26),2)</f>
        <v>460</v>
      </c>
      <c r="L30" s="24"/>
      <c r="M30" s="23"/>
      <c r="N30" s="101">
        <f t="shared" ref="N30:N43" si="20">ROUND(L30+(M30*$M$26),2)</f>
        <v>0</v>
      </c>
      <c r="O30" s="23"/>
      <c r="P30" s="101">
        <f t="shared" ref="P30:P43" si="21">ROUND(O30*$O$26,2)</f>
        <v>0</v>
      </c>
      <c r="Q30" s="23"/>
      <c r="R30" s="101">
        <f t="shared" ref="R30:R43" si="22">ROUND(Q30*$Q$26,2)</f>
        <v>0</v>
      </c>
      <c r="S30" s="101">
        <f t="shared" ref="S30:S43" si="23">ROUND(($P30+$R30+($J$26*$J30))*$S$26,2)</f>
        <v>13.64</v>
      </c>
      <c r="T30" s="101">
        <f t="shared" ref="T30:W43" si="24">ROUND(($P30+$R30+($J$26*$J30))*T$26,2)</f>
        <v>3.19</v>
      </c>
      <c r="U30" s="101">
        <f t="shared" si="24"/>
        <v>30.58</v>
      </c>
      <c r="V30" s="101">
        <f t="shared" si="24"/>
        <v>7.26</v>
      </c>
      <c r="W30" s="101">
        <f t="shared" si="24"/>
        <v>0.33</v>
      </c>
      <c r="X30" s="101">
        <f t="shared" ref="X30:X43" si="25">+P30+R30+SUM(S30:W30)</f>
        <v>54.999999999999993</v>
      </c>
      <c r="Y30" s="23"/>
      <c r="Z30" s="101">
        <f t="shared" ref="Z30:Z43" si="26">ROUND(Y30*$Y$26,2)</f>
        <v>0</v>
      </c>
      <c r="AA30" s="101">
        <f t="shared" ref="AA30:AA43" si="27">ROUND(Z30*$AA$26,2)</f>
        <v>0</v>
      </c>
      <c r="AB30" s="24"/>
      <c r="AC30" s="24"/>
      <c r="AD30" s="101">
        <f t="shared" si="15"/>
        <v>0</v>
      </c>
      <c r="AE30" s="24"/>
      <c r="AF30" s="101">
        <f t="shared" ref="AF30:AF43" si="28">+F30+H30+K30+N30+X30+AD30+AE30</f>
        <v>655</v>
      </c>
      <c r="AG30" s="102"/>
      <c r="AH30" s="24"/>
    </row>
    <row r="31" spans="1:34" x14ac:dyDescent="0.2">
      <c r="A31" s="21"/>
      <c r="B31" s="22" t="s">
        <v>245</v>
      </c>
      <c r="C31" s="22">
        <v>14</v>
      </c>
      <c r="D31" s="22"/>
      <c r="E31" s="100">
        <f t="shared" si="16"/>
        <v>0</v>
      </c>
      <c r="F31" s="101">
        <f t="shared" si="17"/>
        <v>0</v>
      </c>
      <c r="G31" s="23"/>
      <c r="H31" s="101">
        <f t="shared" si="18"/>
        <v>0</v>
      </c>
      <c r="I31" s="23">
        <v>120</v>
      </c>
      <c r="J31" s="24">
        <v>16</v>
      </c>
      <c r="K31" s="101">
        <f t="shared" si="19"/>
        <v>496</v>
      </c>
      <c r="L31" s="24"/>
      <c r="M31" s="23"/>
      <c r="N31" s="101">
        <f t="shared" si="20"/>
        <v>0</v>
      </c>
      <c r="O31" s="23"/>
      <c r="P31" s="101">
        <f t="shared" si="21"/>
        <v>0</v>
      </c>
      <c r="Q31" s="23"/>
      <c r="R31" s="101">
        <f t="shared" si="22"/>
        <v>0</v>
      </c>
      <c r="S31" s="101">
        <f t="shared" si="23"/>
        <v>21.82</v>
      </c>
      <c r="T31" s="101">
        <f t="shared" si="24"/>
        <v>5.0999999999999996</v>
      </c>
      <c r="U31" s="101">
        <f t="shared" si="24"/>
        <v>48.93</v>
      </c>
      <c r="V31" s="101">
        <f t="shared" si="24"/>
        <v>11.62</v>
      </c>
      <c r="W31" s="101">
        <f t="shared" si="24"/>
        <v>0.53</v>
      </c>
      <c r="X31" s="101">
        <f t="shared" si="25"/>
        <v>88</v>
      </c>
      <c r="Y31" s="23"/>
      <c r="Z31" s="101">
        <f t="shared" si="26"/>
        <v>0</v>
      </c>
      <c r="AA31" s="101">
        <f t="shared" si="27"/>
        <v>0</v>
      </c>
      <c r="AB31" s="24"/>
      <c r="AC31" s="24"/>
      <c r="AD31" s="101">
        <f t="shared" si="15"/>
        <v>0</v>
      </c>
      <c r="AE31" s="24">
        <v>150</v>
      </c>
      <c r="AF31" s="101">
        <f t="shared" si="28"/>
        <v>734</v>
      </c>
      <c r="AG31" s="102"/>
      <c r="AH31" s="24"/>
    </row>
    <row r="32" spans="1:34" x14ac:dyDescent="0.2">
      <c r="A32" s="21"/>
      <c r="B32" s="22" t="s">
        <v>244</v>
      </c>
      <c r="C32" s="22">
        <v>14</v>
      </c>
      <c r="D32" s="22"/>
      <c r="E32" s="100">
        <f t="shared" si="16"/>
        <v>0</v>
      </c>
      <c r="F32" s="101">
        <f t="shared" si="17"/>
        <v>0</v>
      </c>
      <c r="G32" s="23"/>
      <c r="H32" s="101">
        <f t="shared" si="18"/>
        <v>0</v>
      </c>
      <c r="I32" s="23">
        <v>120</v>
      </c>
      <c r="J32" s="24">
        <v>16</v>
      </c>
      <c r="K32" s="101">
        <f t="shared" si="19"/>
        <v>496</v>
      </c>
      <c r="L32" s="24"/>
      <c r="M32" s="23"/>
      <c r="N32" s="101">
        <f t="shared" si="20"/>
        <v>0</v>
      </c>
      <c r="O32" s="23"/>
      <c r="P32" s="101">
        <f t="shared" si="21"/>
        <v>0</v>
      </c>
      <c r="Q32" s="23"/>
      <c r="R32" s="101">
        <f t="shared" si="22"/>
        <v>0</v>
      </c>
      <c r="S32" s="101">
        <f>ROUND(($P32+$R32+($J$26*$J32))*$S$26,2)</f>
        <v>21.82</v>
      </c>
      <c r="T32" s="101">
        <f t="shared" si="24"/>
        <v>5.0999999999999996</v>
      </c>
      <c r="U32" s="101">
        <f t="shared" si="24"/>
        <v>48.93</v>
      </c>
      <c r="V32" s="101">
        <f t="shared" si="24"/>
        <v>11.62</v>
      </c>
      <c r="W32" s="101">
        <f t="shared" si="24"/>
        <v>0.53</v>
      </c>
      <c r="X32" s="101">
        <f t="shared" si="25"/>
        <v>88</v>
      </c>
      <c r="Y32" s="23"/>
      <c r="Z32" s="101">
        <f t="shared" si="26"/>
        <v>0</v>
      </c>
      <c r="AA32" s="101">
        <f t="shared" si="27"/>
        <v>0</v>
      </c>
      <c r="AB32" s="24"/>
      <c r="AC32" s="24"/>
      <c r="AD32" s="101">
        <f t="shared" si="15"/>
        <v>0</v>
      </c>
      <c r="AE32" s="24">
        <v>150</v>
      </c>
      <c r="AF32" s="101">
        <f t="shared" si="28"/>
        <v>734</v>
      </c>
      <c r="AG32" s="102"/>
      <c r="AH32" s="24"/>
    </row>
    <row r="33" spans="1:34" x14ac:dyDescent="0.2">
      <c r="A33" s="21"/>
      <c r="B33" s="22" t="s">
        <v>246</v>
      </c>
      <c r="C33" s="22">
        <v>14</v>
      </c>
      <c r="D33" s="22"/>
      <c r="E33" s="100">
        <f t="shared" si="16"/>
        <v>0</v>
      </c>
      <c r="F33" s="101">
        <f t="shared" si="17"/>
        <v>0</v>
      </c>
      <c r="G33" s="23"/>
      <c r="H33" s="101">
        <f t="shared" si="18"/>
        <v>0</v>
      </c>
      <c r="I33" s="23"/>
      <c r="J33" s="24"/>
      <c r="K33" s="101">
        <f t="shared" si="19"/>
        <v>0</v>
      </c>
      <c r="L33" s="24"/>
      <c r="M33" s="23"/>
      <c r="N33" s="101">
        <f t="shared" si="20"/>
        <v>0</v>
      </c>
      <c r="O33" s="23"/>
      <c r="P33" s="101">
        <f t="shared" si="21"/>
        <v>0</v>
      </c>
      <c r="Q33" s="23"/>
      <c r="R33" s="101">
        <f t="shared" si="22"/>
        <v>0</v>
      </c>
      <c r="S33" s="101">
        <f>ROUND(($P33+$R33+($J$26*$J33))*$S$26,2)</f>
        <v>0</v>
      </c>
      <c r="T33" s="101">
        <f t="shared" si="24"/>
        <v>0</v>
      </c>
      <c r="U33" s="101">
        <f t="shared" si="24"/>
        <v>0</v>
      </c>
      <c r="V33" s="101">
        <f t="shared" si="24"/>
        <v>0</v>
      </c>
      <c r="W33" s="101">
        <f>ROUND(($P33+$R33+($J$26*$J33))*W$26,2)</f>
        <v>0</v>
      </c>
      <c r="X33" s="101">
        <f t="shared" si="25"/>
        <v>0</v>
      </c>
      <c r="Y33" s="23">
        <v>4</v>
      </c>
      <c r="Z33" s="101">
        <f t="shared" si="26"/>
        <v>180</v>
      </c>
      <c r="AA33" s="101">
        <f t="shared" si="27"/>
        <v>12.6</v>
      </c>
      <c r="AB33" s="24">
        <v>25</v>
      </c>
      <c r="AC33" s="24"/>
      <c r="AD33" s="101">
        <f t="shared" si="15"/>
        <v>217.6</v>
      </c>
      <c r="AE33" s="24"/>
      <c r="AF33" s="101">
        <f t="shared" si="28"/>
        <v>217.6</v>
      </c>
      <c r="AG33" s="102"/>
      <c r="AH33" s="24"/>
    </row>
    <row r="34" spans="1:34" x14ac:dyDescent="0.2">
      <c r="A34" s="21"/>
      <c r="B34" s="22" t="s">
        <v>247</v>
      </c>
      <c r="C34" s="22">
        <v>14</v>
      </c>
      <c r="D34" s="22"/>
      <c r="E34" s="100">
        <f t="shared" si="16"/>
        <v>0</v>
      </c>
      <c r="F34" s="101">
        <f t="shared" si="17"/>
        <v>0</v>
      </c>
      <c r="G34" s="23"/>
      <c r="H34" s="101">
        <f t="shared" si="18"/>
        <v>0</v>
      </c>
      <c r="I34" s="23">
        <v>6</v>
      </c>
      <c r="J34" s="24">
        <v>1</v>
      </c>
      <c r="K34" s="101">
        <f t="shared" si="19"/>
        <v>29.2</v>
      </c>
      <c r="L34" s="24"/>
      <c r="M34" s="23"/>
      <c r="N34" s="101">
        <f t="shared" si="20"/>
        <v>0</v>
      </c>
      <c r="O34" s="23"/>
      <c r="P34" s="101">
        <f t="shared" si="21"/>
        <v>0</v>
      </c>
      <c r="Q34" s="23"/>
      <c r="R34" s="101">
        <f t="shared" si="22"/>
        <v>0</v>
      </c>
      <c r="S34" s="101">
        <f t="shared" si="23"/>
        <v>1.36</v>
      </c>
      <c r="T34" s="101">
        <f t="shared" si="24"/>
        <v>0.32</v>
      </c>
      <c r="U34" s="101">
        <f t="shared" si="24"/>
        <v>3.06</v>
      </c>
      <c r="V34" s="101">
        <f t="shared" si="24"/>
        <v>0.73</v>
      </c>
      <c r="W34" s="101">
        <f t="shared" si="24"/>
        <v>0.03</v>
      </c>
      <c r="X34" s="101">
        <f t="shared" si="25"/>
        <v>5.5000000000000009</v>
      </c>
      <c r="Y34" s="23"/>
      <c r="Z34" s="101">
        <f t="shared" si="26"/>
        <v>0</v>
      </c>
      <c r="AA34" s="101">
        <f t="shared" si="27"/>
        <v>0</v>
      </c>
      <c r="AB34" s="24">
        <f>-AE5150</f>
        <v>0</v>
      </c>
      <c r="AC34" s="24"/>
      <c r="AD34" s="101">
        <f t="shared" si="15"/>
        <v>0</v>
      </c>
      <c r="AE34" s="24"/>
      <c r="AF34" s="101">
        <f t="shared" si="28"/>
        <v>34.700000000000003</v>
      </c>
      <c r="AG34" s="102"/>
      <c r="AH34" s="24"/>
    </row>
    <row r="35" spans="1:34" x14ac:dyDescent="0.2">
      <c r="A35" s="21"/>
      <c r="B35" s="22"/>
      <c r="C35" s="22"/>
      <c r="D35" s="22"/>
      <c r="E35" s="100">
        <f t="shared" si="16"/>
        <v>0</v>
      </c>
      <c r="F35" s="101">
        <f t="shared" si="17"/>
        <v>0</v>
      </c>
      <c r="G35" s="23"/>
      <c r="H35" s="101">
        <f t="shared" si="18"/>
        <v>0</v>
      </c>
      <c r="I35" s="23"/>
      <c r="J35" s="24"/>
      <c r="K35" s="101">
        <f t="shared" si="19"/>
        <v>0</v>
      </c>
      <c r="L35" s="24"/>
      <c r="M35" s="23"/>
      <c r="N35" s="101">
        <f t="shared" si="20"/>
        <v>0</v>
      </c>
      <c r="O35" s="23"/>
      <c r="P35" s="101">
        <f t="shared" si="21"/>
        <v>0</v>
      </c>
      <c r="Q35" s="23"/>
      <c r="R35" s="101">
        <f t="shared" si="22"/>
        <v>0</v>
      </c>
      <c r="S35" s="101">
        <f t="shared" si="23"/>
        <v>0</v>
      </c>
      <c r="T35" s="101">
        <f t="shared" si="24"/>
        <v>0</v>
      </c>
      <c r="U35" s="101">
        <f t="shared" si="24"/>
        <v>0</v>
      </c>
      <c r="V35" s="101">
        <f t="shared" si="24"/>
        <v>0</v>
      </c>
      <c r="W35" s="101">
        <f t="shared" si="24"/>
        <v>0</v>
      </c>
      <c r="X35" s="101">
        <f t="shared" si="25"/>
        <v>0</v>
      </c>
      <c r="Y35" s="23"/>
      <c r="Z35" s="101">
        <f t="shared" si="26"/>
        <v>0</v>
      </c>
      <c r="AA35" s="101">
        <f t="shared" si="27"/>
        <v>0</v>
      </c>
      <c r="AB35" s="24"/>
      <c r="AC35" s="24"/>
      <c r="AD35" s="101">
        <f t="shared" si="15"/>
        <v>0</v>
      </c>
      <c r="AE35" s="24"/>
      <c r="AF35" s="101">
        <f t="shared" si="28"/>
        <v>0</v>
      </c>
      <c r="AG35" s="102"/>
      <c r="AH35" s="24"/>
    </row>
    <row r="36" spans="1:34" x14ac:dyDescent="0.2">
      <c r="A36" s="21"/>
      <c r="B36" s="22"/>
      <c r="C36" s="22"/>
      <c r="D36" s="22"/>
      <c r="E36" s="100">
        <f t="shared" si="16"/>
        <v>0</v>
      </c>
      <c r="F36" s="101">
        <f t="shared" si="17"/>
        <v>0</v>
      </c>
      <c r="G36" s="23"/>
      <c r="H36" s="101">
        <f t="shared" si="18"/>
        <v>0</v>
      </c>
      <c r="I36" s="23"/>
      <c r="J36" s="24"/>
      <c r="K36" s="101">
        <f t="shared" si="19"/>
        <v>0</v>
      </c>
      <c r="L36" s="24"/>
      <c r="M36" s="23"/>
      <c r="N36" s="101">
        <f t="shared" si="20"/>
        <v>0</v>
      </c>
      <c r="O36" s="23"/>
      <c r="P36" s="101">
        <f t="shared" si="21"/>
        <v>0</v>
      </c>
      <c r="Q36" s="23"/>
      <c r="R36" s="101">
        <f t="shared" si="22"/>
        <v>0</v>
      </c>
      <c r="S36" s="101">
        <f>ROUND(($P36+$R36+($J$26*$J36))*$S$26,2)</f>
        <v>0</v>
      </c>
      <c r="T36" s="101">
        <f t="shared" si="24"/>
        <v>0</v>
      </c>
      <c r="U36" s="101">
        <f t="shared" si="24"/>
        <v>0</v>
      </c>
      <c r="V36" s="101">
        <f>ROUND(($P36+$R36+($J$26*$J36))*V$26,2)</f>
        <v>0</v>
      </c>
      <c r="W36" s="101">
        <f t="shared" si="24"/>
        <v>0</v>
      </c>
      <c r="X36" s="101">
        <f t="shared" si="25"/>
        <v>0</v>
      </c>
      <c r="Y36" s="23"/>
      <c r="Z36" s="101">
        <f t="shared" si="26"/>
        <v>0</v>
      </c>
      <c r="AA36" s="101">
        <f t="shared" si="27"/>
        <v>0</v>
      </c>
      <c r="AB36" s="24"/>
      <c r="AC36" s="24"/>
      <c r="AD36" s="101">
        <f t="shared" si="15"/>
        <v>0</v>
      </c>
      <c r="AE36" s="24"/>
      <c r="AF36" s="101">
        <f t="shared" si="28"/>
        <v>0</v>
      </c>
      <c r="AG36" s="102"/>
      <c r="AH36" s="24"/>
    </row>
    <row r="37" spans="1:34" x14ac:dyDescent="0.2">
      <c r="A37" s="21"/>
      <c r="B37" s="22"/>
      <c r="C37" s="22"/>
      <c r="D37" s="22"/>
      <c r="E37" s="100">
        <f t="shared" si="16"/>
        <v>0</v>
      </c>
      <c r="F37" s="101">
        <f t="shared" si="17"/>
        <v>0</v>
      </c>
      <c r="G37" s="23"/>
      <c r="H37" s="101">
        <f t="shared" si="18"/>
        <v>0</v>
      </c>
      <c r="I37" s="23"/>
      <c r="J37" s="24"/>
      <c r="K37" s="101">
        <f t="shared" si="19"/>
        <v>0</v>
      </c>
      <c r="L37" s="24"/>
      <c r="M37" s="23"/>
      <c r="N37" s="101">
        <f t="shared" si="20"/>
        <v>0</v>
      </c>
      <c r="O37" s="23"/>
      <c r="P37" s="101">
        <f t="shared" si="21"/>
        <v>0</v>
      </c>
      <c r="Q37" s="23"/>
      <c r="R37" s="101">
        <f t="shared" si="22"/>
        <v>0</v>
      </c>
      <c r="S37" s="101">
        <f t="shared" si="23"/>
        <v>0</v>
      </c>
      <c r="T37" s="101">
        <f t="shared" si="24"/>
        <v>0</v>
      </c>
      <c r="U37" s="101">
        <f t="shared" si="24"/>
        <v>0</v>
      </c>
      <c r="V37" s="101">
        <f t="shared" si="24"/>
        <v>0</v>
      </c>
      <c r="W37" s="101">
        <f t="shared" si="24"/>
        <v>0</v>
      </c>
      <c r="X37" s="101">
        <f t="shared" si="25"/>
        <v>0</v>
      </c>
      <c r="Y37" s="23"/>
      <c r="Z37" s="101">
        <f t="shared" si="26"/>
        <v>0</v>
      </c>
      <c r="AA37" s="101">
        <f t="shared" si="27"/>
        <v>0</v>
      </c>
      <c r="AB37" s="24"/>
      <c r="AC37" s="24"/>
      <c r="AD37" s="101">
        <f t="shared" si="15"/>
        <v>0</v>
      </c>
      <c r="AE37" s="24"/>
      <c r="AF37" s="101">
        <f t="shared" si="28"/>
        <v>0</v>
      </c>
      <c r="AG37" s="102"/>
      <c r="AH37" s="24"/>
    </row>
    <row r="38" spans="1:34" x14ac:dyDescent="0.2">
      <c r="A38" s="21"/>
      <c r="B38" s="22"/>
      <c r="C38" s="22"/>
      <c r="D38" s="22"/>
      <c r="E38" s="100">
        <f t="shared" si="16"/>
        <v>0</v>
      </c>
      <c r="F38" s="101">
        <f t="shared" si="17"/>
        <v>0</v>
      </c>
      <c r="G38" s="23"/>
      <c r="H38" s="101">
        <f t="shared" si="18"/>
        <v>0</v>
      </c>
      <c r="I38" s="23"/>
      <c r="J38" s="24"/>
      <c r="K38" s="101">
        <f t="shared" si="19"/>
        <v>0</v>
      </c>
      <c r="L38" s="24"/>
      <c r="M38" s="23"/>
      <c r="N38" s="101">
        <f t="shared" si="20"/>
        <v>0</v>
      </c>
      <c r="O38" s="23"/>
      <c r="P38" s="101">
        <f t="shared" si="21"/>
        <v>0</v>
      </c>
      <c r="Q38" s="23"/>
      <c r="R38" s="101">
        <f t="shared" si="22"/>
        <v>0</v>
      </c>
      <c r="S38" s="101">
        <f>ROUND(($P38+$R38+($J$26*$J38))*$S$26,2)</f>
        <v>0</v>
      </c>
      <c r="T38" s="101">
        <f t="shared" si="24"/>
        <v>0</v>
      </c>
      <c r="U38" s="101">
        <f t="shared" si="24"/>
        <v>0</v>
      </c>
      <c r="V38" s="101">
        <f t="shared" si="24"/>
        <v>0</v>
      </c>
      <c r="W38" s="101">
        <f>ROUND(($P38+$R38+($J$26*$J38))*W$26,2)</f>
        <v>0</v>
      </c>
      <c r="X38" s="101">
        <f>+P38+R38+SUM(S38:W38)</f>
        <v>0</v>
      </c>
      <c r="Y38" s="23"/>
      <c r="Z38" s="101">
        <f t="shared" si="26"/>
        <v>0</v>
      </c>
      <c r="AA38" s="101">
        <f t="shared" si="27"/>
        <v>0</v>
      </c>
      <c r="AB38" s="24"/>
      <c r="AC38" s="24"/>
      <c r="AD38" s="101">
        <f>SUM(Z38:AC38)</f>
        <v>0</v>
      </c>
      <c r="AE38" s="24"/>
      <c r="AF38" s="101">
        <f>+F38+H38+K38+N38+X38+AD38+AE38</f>
        <v>0</v>
      </c>
      <c r="AG38" s="102"/>
      <c r="AH38" s="24"/>
    </row>
    <row r="39" spans="1:34" x14ac:dyDescent="0.2">
      <c r="A39" s="21"/>
      <c r="B39" s="22"/>
      <c r="C39" s="22"/>
      <c r="D39" s="22"/>
      <c r="E39" s="100">
        <f t="shared" si="16"/>
        <v>0</v>
      </c>
      <c r="F39" s="101">
        <f t="shared" si="17"/>
        <v>0</v>
      </c>
      <c r="G39" s="23"/>
      <c r="H39" s="101">
        <f t="shared" si="18"/>
        <v>0</v>
      </c>
      <c r="I39" s="23"/>
      <c r="J39" s="24"/>
      <c r="K39" s="101">
        <f t="shared" si="19"/>
        <v>0</v>
      </c>
      <c r="L39" s="24"/>
      <c r="M39" s="23"/>
      <c r="N39" s="101">
        <f t="shared" si="20"/>
        <v>0</v>
      </c>
      <c r="O39" s="23"/>
      <c r="P39" s="101">
        <f t="shared" si="21"/>
        <v>0</v>
      </c>
      <c r="Q39" s="23"/>
      <c r="R39" s="101">
        <f t="shared" si="22"/>
        <v>0</v>
      </c>
      <c r="S39" s="101">
        <f t="shared" si="23"/>
        <v>0</v>
      </c>
      <c r="T39" s="101">
        <f t="shared" si="24"/>
        <v>0</v>
      </c>
      <c r="U39" s="101">
        <f>ROUND(($P39+$R39+($J$26*$J39))*U$26,2)</f>
        <v>0</v>
      </c>
      <c r="V39" s="101">
        <f t="shared" si="24"/>
        <v>0</v>
      </c>
      <c r="W39" s="101">
        <f t="shared" si="24"/>
        <v>0</v>
      </c>
      <c r="X39" s="101">
        <f t="shared" si="25"/>
        <v>0</v>
      </c>
      <c r="Y39" s="23"/>
      <c r="Z39" s="101">
        <f t="shared" si="26"/>
        <v>0</v>
      </c>
      <c r="AA39" s="101">
        <f t="shared" si="27"/>
        <v>0</v>
      </c>
      <c r="AB39" s="24"/>
      <c r="AC39" s="24"/>
      <c r="AD39" s="101">
        <f t="shared" si="15"/>
        <v>0</v>
      </c>
      <c r="AE39" s="24"/>
      <c r="AF39" s="101">
        <f t="shared" si="28"/>
        <v>0</v>
      </c>
      <c r="AG39" s="102"/>
      <c r="AH39" s="24"/>
    </row>
    <row r="40" spans="1:34" x14ac:dyDescent="0.2">
      <c r="A40" s="21"/>
      <c r="B40" s="22"/>
      <c r="C40" s="22"/>
      <c r="D40" s="22"/>
      <c r="E40" s="100">
        <f t="shared" si="16"/>
        <v>0</v>
      </c>
      <c r="F40" s="101">
        <f t="shared" si="17"/>
        <v>0</v>
      </c>
      <c r="G40" s="23"/>
      <c r="H40" s="101">
        <f t="shared" si="18"/>
        <v>0</v>
      </c>
      <c r="I40" s="23"/>
      <c r="J40" s="24"/>
      <c r="K40" s="101">
        <f t="shared" si="19"/>
        <v>0</v>
      </c>
      <c r="L40" s="24"/>
      <c r="M40" s="23"/>
      <c r="N40" s="101">
        <f t="shared" si="20"/>
        <v>0</v>
      </c>
      <c r="O40" s="23"/>
      <c r="P40" s="101">
        <f t="shared" si="21"/>
        <v>0</v>
      </c>
      <c r="Q40" s="23"/>
      <c r="R40" s="101">
        <f t="shared" si="22"/>
        <v>0</v>
      </c>
      <c r="S40" s="101">
        <f t="shared" si="23"/>
        <v>0</v>
      </c>
      <c r="T40" s="101">
        <f t="shared" si="24"/>
        <v>0</v>
      </c>
      <c r="U40" s="101">
        <f t="shared" si="24"/>
        <v>0</v>
      </c>
      <c r="V40" s="101">
        <f t="shared" si="24"/>
        <v>0</v>
      </c>
      <c r="W40" s="101">
        <f t="shared" si="24"/>
        <v>0</v>
      </c>
      <c r="X40" s="101">
        <f t="shared" si="25"/>
        <v>0</v>
      </c>
      <c r="Y40" s="23"/>
      <c r="Z40" s="101">
        <f t="shared" si="26"/>
        <v>0</v>
      </c>
      <c r="AA40" s="101">
        <f t="shared" si="27"/>
        <v>0</v>
      </c>
      <c r="AB40" s="24"/>
      <c r="AC40" s="24"/>
      <c r="AD40" s="101">
        <f t="shared" si="15"/>
        <v>0</v>
      </c>
      <c r="AE40" s="24"/>
      <c r="AF40" s="101">
        <f t="shared" si="28"/>
        <v>0</v>
      </c>
      <c r="AG40" s="102"/>
      <c r="AH40" s="24"/>
    </row>
    <row r="41" spans="1:34" x14ac:dyDescent="0.2">
      <c r="A41" s="22"/>
      <c r="B41" s="22"/>
      <c r="C41" s="22"/>
      <c r="D41" s="22"/>
      <c r="E41" s="100">
        <f t="shared" si="16"/>
        <v>0</v>
      </c>
      <c r="F41" s="101">
        <f t="shared" si="17"/>
        <v>0</v>
      </c>
      <c r="G41" s="23"/>
      <c r="H41" s="101">
        <f t="shared" si="18"/>
        <v>0</v>
      </c>
      <c r="I41" s="23"/>
      <c r="J41" s="24"/>
      <c r="K41" s="101">
        <f t="shared" si="19"/>
        <v>0</v>
      </c>
      <c r="L41" s="24"/>
      <c r="M41" s="23"/>
      <c r="N41" s="101">
        <f t="shared" si="20"/>
        <v>0</v>
      </c>
      <c r="O41" s="23"/>
      <c r="P41" s="101">
        <f t="shared" si="21"/>
        <v>0</v>
      </c>
      <c r="Q41" s="23"/>
      <c r="R41" s="101">
        <f t="shared" si="22"/>
        <v>0</v>
      </c>
      <c r="S41" s="101">
        <f>ROUND(($P41+$R41+($J$26*$J41))*$S$26,2)</f>
        <v>0</v>
      </c>
      <c r="T41" s="101">
        <f t="shared" si="24"/>
        <v>0</v>
      </c>
      <c r="U41" s="101">
        <f t="shared" si="24"/>
        <v>0</v>
      </c>
      <c r="V41" s="101">
        <f>ROUND(($P41+$R41+($J$26*$J41))*V$26,2)</f>
        <v>0</v>
      </c>
      <c r="W41" s="101">
        <f t="shared" si="24"/>
        <v>0</v>
      </c>
      <c r="X41" s="101">
        <f t="shared" si="25"/>
        <v>0</v>
      </c>
      <c r="Y41" s="23"/>
      <c r="Z41" s="101">
        <f t="shared" si="26"/>
        <v>0</v>
      </c>
      <c r="AA41" s="101">
        <f t="shared" si="27"/>
        <v>0</v>
      </c>
      <c r="AB41" s="24"/>
      <c r="AC41" s="24"/>
      <c r="AD41" s="101">
        <f t="shared" si="15"/>
        <v>0</v>
      </c>
      <c r="AE41" s="24"/>
      <c r="AF41" s="101">
        <f t="shared" si="28"/>
        <v>0</v>
      </c>
      <c r="AG41" s="102"/>
      <c r="AH41" s="24"/>
    </row>
    <row r="42" spans="1:34" x14ac:dyDescent="0.2">
      <c r="A42" s="22"/>
      <c r="B42" s="22"/>
      <c r="C42" s="22"/>
      <c r="D42" s="22"/>
      <c r="E42" s="100">
        <f t="shared" si="16"/>
        <v>0</v>
      </c>
      <c r="F42" s="101">
        <f t="shared" si="17"/>
        <v>0</v>
      </c>
      <c r="G42" s="23"/>
      <c r="H42" s="101">
        <f t="shared" si="18"/>
        <v>0</v>
      </c>
      <c r="I42" s="23"/>
      <c r="J42" s="24"/>
      <c r="K42" s="101">
        <f t="shared" si="19"/>
        <v>0</v>
      </c>
      <c r="L42" s="24"/>
      <c r="M42" s="23"/>
      <c r="N42" s="101">
        <f t="shared" si="20"/>
        <v>0</v>
      </c>
      <c r="O42" s="23"/>
      <c r="P42" s="101">
        <f t="shared" si="21"/>
        <v>0</v>
      </c>
      <c r="Q42" s="23"/>
      <c r="R42" s="101">
        <f t="shared" si="22"/>
        <v>0</v>
      </c>
      <c r="S42" s="101">
        <f t="shared" si="23"/>
        <v>0</v>
      </c>
      <c r="T42" s="101">
        <f t="shared" si="24"/>
        <v>0</v>
      </c>
      <c r="U42" s="101">
        <f t="shared" si="24"/>
        <v>0</v>
      </c>
      <c r="V42" s="101">
        <f t="shared" si="24"/>
        <v>0</v>
      </c>
      <c r="W42" s="101">
        <f t="shared" si="24"/>
        <v>0</v>
      </c>
      <c r="X42" s="101">
        <f t="shared" si="25"/>
        <v>0</v>
      </c>
      <c r="Y42" s="23"/>
      <c r="Z42" s="101">
        <f t="shared" si="26"/>
        <v>0</v>
      </c>
      <c r="AA42" s="101">
        <f t="shared" si="27"/>
        <v>0</v>
      </c>
      <c r="AB42" s="24"/>
      <c r="AC42" s="24"/>
      <c r="AD42" s="101">
        <f t="shared" si="15"/>
        <v>0</v>
      </c>
      <c r="AE42" s="24"/>
      <c r="AF42" s="101">
        <f t="shared" si="28"/>
        <v>0</v>
      </c>
      <c r="AG42" s="102"/>
      <c r="AH42" s="24"/>
    </row>
    <row r="43" spans="1:34" x14ac:dyDescent="0.2">
      <c r="A43" s="22"/>
      <c r="B43" s="22"/>
      <c r="C43" s="22"/>
      <c r="D43" s="22"/>
      <c r="E43" s="100">
        <f t="shared" si="16"/>
        <v>0</v>
      </c>
      <c r="F43" s="101">
        <f t="shared" si="17"/>
        <v>0</v>
      </c>
      <c r="G43" s="23"/>
      <c r="H43" s="101">
        <f t="shared" si="18"/>
        <v>0</v>
      </c>
      <c r="I43" s="23"/>
      <c r="J43" s="24"/>
      <c r="K43" s="101">
        <f t="shared" si="19"/>
        <v>0</v>
      </c>
      <c r="L43" s="24"/>
      <c r="M43" s="23"/>
      <c r="N43" s="101">
        <f t="shared" si="20"/>
        <v>0</v>
      </c>
      <c r="O43" s="23"/>
      <c r="P43" s="101">
        <f t="shared" si="21"/>
        <v>0</v>
      </c>
      <c r="Q43" s="23"/>
      <c r="R43" s="101">
        <f t="shared" si="22"/>
        <v>0</v>
      </c>
      <c r="S43" s="101">
        <f t="shared" si="23"/>
        <v>0</v>
      </c>
      <c r="T43" s="101">
        <f>ROUND(($P43+$R43+($J$26*$J43))*T$26,2)</f>
        <v>0</v>
      </c>
      <c r="U43" s="101">
        <f t="shared" si="24"/>
        <v>0</v>
      </c>
      <c r="V43" s="101">
        <f t="shared" si="24"/>
        <v>0</v>
      </c>
      <c r="W43" s="101">
        <f t="shared" si="24"/>
        <v>0</v>
      </c>
      <c r="X43" s="101">
        <f t="shared" si="25"/>
        <v>0</v>
      </c>
      <c r="Y43" s="23"/>
      <c r="Z43" s="101">
        <f t="shared" si="26"/>
        <v>0</v>
      </c>
      <c r="AA43" s="101">
        <f t="shared" si="27"/>
        <v>0</v>
      </c>
      <c r="AB43" s="24"/>
      <c r="AC43" s="24"/>
      <c r="AD43" s="101">
        <f t="shared" si="15"/>
        <v>0</v>
      </c>
      <c r="AE43" s="24"/>
      <c r="AF43" s="101">
        <f t="shared" si="28"/>
        <v>0</v>
      </c>
      <c r="AG43" s="102"/>
      <c r="AH43" s="24"/>
    </row>
    <row r="44" spans="1:34" x14ac:dyDescent="0.2">
      <c r="F44" s="103">
        <f>SUM(F29:F43)</f>
        <v>140</v>
      </c>
      <c r="H44" s="103">
        <f>SUM(H29:H43)</f>
        <v>0</v>
      </c>
      <c r="K44" s="103">
        <f>SUM(K29:K43)</f>
        <v>1481.2</v>
      </c>
      <c r="L44" s="104"/>
      <c r="N44" s="103">
        <f>SUM(N29:N43)</f>
        <v>0</v>
      </c>
      <c r="P44" s="103">
        <f>SUM(P29:P43)</f>
        <v>0</v>
      </c>
      <c r="R44" s="103">
        <f t="shared" ref="R44:W44" si="29">SUM(R29:R43)</f>
        <v>0</v>
      </c>
      <c r="S44" s="103">
        <f t="shared" si="29"/>
        <v>58.64</v>
      </c>
      <c r="T44" s="103">
        <f t="shared" si="29"/>
        <v>13.709999999999999</v>
      </c>
      <c r="U44" s="103">
        <f t="shared" si="29"/>
        <v>131.5</v>
      </c>
      <c r="V44" s="103">
        <f t="shared" si="29"/>
        <v>31.23</v>
      </c>
      <c r="W44" s="103">
        <f t="shared" si="29"/>
        <v>1.4200000000000002</v>
      </c>
      <c r="AD44" s="103">
        <f>SUM(AD29:AD43)</f>
        <v>217.6</v>
      </c>
      <c r="AE44" s="103">
        <f>SUM(AE29:AE43)</f>
        <v>300</v>
      </c>
      <c r="AF44" s="105">
        <f>SUM(AF29:AF43)</f>
        <v>2375.2999999999997</v>
      </c>
      <c r="AG44" s="102"/>
      <c r="AH44" s="101">
        <f>SUM(AH29:AH43)</f>
        <v>0</v>
      </c>
    </row>
    <row r="45" spans="1:34" ht="5.0999999999999996" customHeight="1" x14ac:dyDescent="0.2"/>
    <row r="46" spans="1:34" x14ac:dyDescent="0.2">
      <c r="B46" s="102" t="s">
        <v>38</v>
      </c>
      <c r="C46" s="102"/>
      <c r="D46" s="102"/>
      <c r="E46" s="102"/>
      <c r="F46" s="103">
        <f>ROUND(F24+F44,0)</f>
        <v>1540</v>
      </c>
      <c r="G46" s="102"/>
      <c r="H46" s="103">
        <f>ROUND(H24+H44,0)</f>
        <v>0</v>
      </c>
      <c r="I46" s="102"/>
      <c r="J46" s="102"/>
      <c r="K46" s="103">
        <f>ROUND(K24+K44,0)</f>
        <v>5929</v>
      </c>
      <c r="L46" s="103"/>
      <c r="M46" s="102"/>
      <c r="N46" s="103">
        <f>ROUND(N24+N44,0)</f>
        <v>0</v>
      </c>
      <c r="O46" s="102"/>
      <c r="P46" s="103">
        <f>ROUND(P24+P44,0)</f>
        <v>0</v>
      </c>
      <c r="Q46" s="102"/>
      <c r="R46" s="103">
        <f t="shared" ref="R46:W46" si="30">ROUND(R24+R44,0)</f>
        <v>0</v>
      </c>
      <c r="S46" s="103">
        <f t="shared" si="30"/>
        <v>184</v>
      </c>
      <c r="T46" s="103">
        <f t="shared" si="30"/>
        <v>43</v>
      </c>
      <c r="U46" s="103">
        <f t="shared" si="30"/>
        <v>413</v>
      </c>
      <c r="V46" s="103">
        <f t="shared" si="30"/>
        <v>98</v>
      </c>
      <c r="W46" s="103">
        <f t="shared" si="30"/>
        <v>4</v>
      </c>
      <c r="X46" s="103"/>
      <c r="Y46" s="103"/>
      <c r="Z46" s="102"/>
      <c r="AA46" s="102"/>
      <c r="AB46" s="102"/>
      <c r="AC46" s="102"/>
      <c r="AD46" s="103">
        <f>ROUND(AD24+AD44,0)</f>
        <v>1402</v>
      </c>
      <c r="AE46" s="103">
        <f>ROUND(AE24+AE44,0)</f>
        <v>600</v>
      </c>
      <c r="AF46" s="103">
        <f>ROUND(AF24+AF44,0)</f>
        <v>10214</v>
      </c>
      <c r="AH46" s="103">
        <f>ROUND(AH24+AH44,0)</f>
        <v>0</v>
      </c>
    </row>
    <row r="47" spans="1:34" ht="5.0999999999999996" customHeight="1" x14ac:dyDescent="0.2"/>
    <row r="48" spans="1:34" x14ac:dyDescent="0.2">
      <c r="C48" s="106" t="s">
        <v>159</v>
      </c>
      <c r="M48" s="107" t="s">
        <v>57</v>
      </c>
      <c r="N48" s="108"/>
      <c r="O48" s="108"/>
      <c r="P48" s="108"/>
      <c r="Q48" s="109"/>
    </row>
    <row r="49" spans="3:32" x14ac:dyDescent="0.2">
      <c r="C49" s="106" t="s">
        <v>130</v>
      </c>
      <c r="M49" s="126" t="s">
        <v>150</v>
      </c>
      <c r="N49" s="110"/>
      <c r="O49" s="110"/>
      <c r="P49" s="111"/>
      <c r="Q49" s="27"/>
      <c r="AF49" s="112">
        <f>+AF46+SUM(Q49:Q51)</f>
        <v>10214</v>
      </c>
    </row>
    <row r="50" spans="3:32" x14ac:dyDescent="0.2">
      <c r="C50" s="106" t="s">
        <v>128</v>
      </c>
      <c r="M50" s="107" t="s">
        <v>110</v>
      </c>
      <c r="N50" s="108"/>
      <c r="O50" s="108"/>
      <c r="P50" s="109"/>
      <c r="Q50" s="24"/>
    </row>
    <row r="51" spans="3:32" x14ac:dyDescent="0.2">
      <c r="C51" s="95" t="s">
        <v>47</v>
      </c>
      <c r="M51" s="107" t="s">
        <v>111</v>
      </c>
      <c r="N51" s="108"/>
      <c r="O51" s="108"/>
      <c r="P51" s="109"/>
      <c r="Q51" s="24"/>
    </row>
  </sheetData>
  <sheetProtection selectLockedCells="1"/>
  <phoneticPr fontId="0" type="noConversion"/>
  <pageMargins left="0.16" right="0.46" top="0.9" bottom="0.56000000000000005" header="0.34" footer="0.27"/>
  <pageSetup scale="68" fitToWidth="2" orientation="landscape" horizontalDpi="300" verticalDpi="300" r:id="rId1"/>
  <headerFooter alignWithMargins="0">
    <oddHeader>&amp;C&amp;"Arial,Bold"SHIPROCK HIGH SCHOOL
SOFTBALL BUDGET
2017-2018</oddHeader>
    <oddFooter>&amp;L&amp;D      &amp;T&amp;C&amp;P of &amp;N&amp;R&amp;F</oddFooter>
  </headerFooter>
  <colBreaks count="1" manualBreakCount="1">
    <brk id="18"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D9957-D754-406D-8C91-3923449AC474}">
  <dimension ref="A1:AH50"/>
  <sheetViews>
    <sheetView topLeftCell="O10" zoomScaleNormal="100" workbookViewId="0">
      <selection activeCell="C13" sqref="C13"/>
    </sheetView>
  </sheetViews>
  <sheetFormatPr defaultRowHeight="12.75" x14ac:dyDescent="0.2"/>
  <cols>
    <col min="1" max="1" width="11.5703125" style="95" customWidth="1"/>
    <col min="2" max="2" width="15.7109375" style="95" customWidth="1"/>
    <col min="3" max="3" width="6.7109375" style="95" bestFit="1" customWidth="1"/>
    <col min="4" max="4" width="9.5703125" style="95" bestFit="1" customWidth="1"/>
    <col min="5" max="5" width="8" style="95" bestFit="1" customWidth="1"/>
    <col min="6" max="6" width="10.7109375" style="95" customWidth="1"/>
    <col min="7" max="7" width="6.85546875" style="95" bestFit="1" customWidth="1"/>
    <col min="8" max="8" width="10.85546875" style="95" customWidth="1"/>
    <col min="9" max="10" width="9.42578125" style="95" bestFit="1" customWidth="1"/>
    <col min="11" max="11" width="11.140625" style="95" customWidth="1"/>
    <col min="12" max="12" width="9.28515625" style="95" customWidth="1"/>
    <col min="13" max="13" width="7.5703125" style="95" bestFit="1" customWidth="1"/>
    <col min="14" max="14" width="9.28515625" style="95" bestFit="1" customWidth="1"/>
    <col min="15" max="15" width="8.28515625" style="95" bestFit="1" customWidth="1"/>
    <col min="16" max="16" width="11.85546875" style="95" customWidth="1"/>
    <col min="17" max="17" width="11.140625" style="95" bestFit="1" customWidth="1"/>
    <col min="18" max="18" width="10.85546875" style="95" customWidth="1"/>
    <col min="19" max="19" width="9.85546875" style="95" customWidth="1"/>
    <col min="20" max="20" width="9.42578125" style="95" customWidth="1"/>
    <col min="21" max="21" width="8.7109375" style="95" customWidth="1"/>
    <col min="22" max="22" width="9.140625" style="95"/>
    <col min="23" max="23" width="8.5703125" style="95" bestFit="1" customWidth="1"/>
    <col min="24" max="24" width="11.42578125" style="95" bestFit="1" customWidth="1"/>
    <col min="25" max="25" width="8.28515625" style="95" bestFit="1" customWidth="1"/>
    <col min="26" max="26" width="11" style="95" bestFit="1" customWidth="1"/>
    <col min="27" max="27" width="8.7109375" style="95" customWidth="1"/>
    <col min="28" max="28" width="9.140625" style="95"/>
    <col min="29" max="29" width="8" style="95" bestFit="1" customWidth="1"/>
    <col min="30" max="30" width="11" style="95" customWidth="1"/>
    <col min="31" max="31" width="11.7109375" style="95" customWidth="1"/>
    <col min="32" max="32" width="11.85546875" style="95" customWidth="1"/>
    <col min="33" max="33" width="1.7109375" style="95" customWidth="1"/>
    <col min="34" max="34" width="11.5703125" style="95" bestFit="1" customWidth="1"/>
    <col min="35" max="16384" width="9.140625" style="95"/>
  </cols>
  <sheetData>
    <row r="1" spans="1:34" x14ac:dyDescent="0.2">
      <c r="A1" s="26"/>
      <c r="B1" s="92" t="s">
        <v>35</v>
      </c>
      <c r="C1" s="26"/>
      <c r="D1" s="26"/>
      <c r="E1" s="26"/>
      <c r="F1" s="58">
        <f>+Football!F1</f>
        <v>10</v>
      </c>
      <c r="G1" s="59"/>
      <c r="H1" s="58">
        <f>+Football!H1</f>
        <v>90</v>
      </c>
      <c r="I1" s="58">
        <f>+Football!I1</f>
        <v>1.2</v>
      </c>
      <c r="J1" s="58">
        <f>+Football!J1</f>
        <v>22</v>
      </c>
      <c r="K1" s="59"/>
      <c r="L1" s="59" t="s">
        <v>7</v>
      </c>
      <c r="M1" s="59">
        <f>+Football!M1</f>
        <v>0.45</v>
      </c>
      <c r="N1" s="59"/>
      <c r="O1" s="25">
        <f>+Football!O1</f>
        <v>30</v>
      </c>
      <c r="P1" s="26"/>
      <c r="Q1" s="28">
        <f>+Football!Q1</f>
        <v>50</v>
      </c>
      <c r="R1" s="26"/>
      <c r="S1" s="38">
        <f>+Football!S1</f>
        <v>6.2E-2</v>
      </c>
      <c r="T1" s="38">
        <f>+Football!T1</f>
        <v>1.4500000000000001E-2</v>
      </c>
      <c r="U1" s="38">
        <f>+Football!U1</f>
        <v>0.13900000000000001</v>
      </c>
      <c r="V1" s="38">
        <f>+Football!V1</f>
        <v>3.3000000000000002E-2</v>
      </c>
      <c r="W1" s="38">
        <f>+Football!W1</f>
        <v>1.5E-3</v>
      </c>
      <c r="X1" s="26"/>
      <c r="Y1" s="25">
        <v>84</v>
      </c>
      <c r="Z1" s="63"/>
      <c r="AA1" s="38">
        <f>+Football!AA1</f>
        <v>7.0000000000000007E-2</v>
      </c>
      <c r="AB1" s="38"/>
      <c r="AC1" s="38"/>
      <c r="AD1" s="26"/>
      <c r="AE1" s="26"/>
      <c r="AF1" s="26"/>
      <c r="AG1" s="94"/>
      <c r="AH1" s="26" t="s">
        <v>7</v>
      </c>
    </row>
    <row r="2" spans="1:34" x14ac:dyDescent="0.2">
      <c r="A2" s="66"/>
      <c r="B2" s="66"/>
      <c r="C2" s="66" t="s">
        <v>11</v>
      </c>
      <c r="D2" s="66" t="s">
        <v>1</v>
      </c>
      <c r="E2" s="66" t="s">
        <v>30</v>
      </c>
      <c r="F2" s="66" t="s">
        <v>21</v>
      </c>
      <c r="G2" s="66" t="s">
        <v>11</v>
      </c>
      <c r="H2" s="66" t="s">
        <v>2</v>
      </c>
      <c r="I2" s="66" t="s">
        <v>7</v>
      </c>
      <c r="J2" s="66" t="s">
        <v>3</v>
      </c>
      <c r="K2" s="66" t="s">
        <v>17</v>
      </c>
      <c r="L2" s="66" t="s">
        <v>5</v>
      </c>
      <c r="M2" s="66" t="s">
        <v>5</v>
      </c>
      <c r="N2" s="66" t="s">
        <v>5</v>
      </c>
      <c r="O2" s="66" t="s">
        <v>9</v>
      </c>
      <c r="P2" s="66" t="s">
        <v>15</v>
      </c>
      <c r="Q2" s="66" t="s">
        <v>18</v>
      </c>
      <c r="R2" s="66" t="s">
        <v>20</v>
      </c>
      <c r="S2" s="66"/>
      <c r="T2" s="66"/>
      <c r="U2" s="66"/>
      <c r="V2" s="66" t="s">
        <v>24</v>
      </c>
      <c r="W2" s="66"/>
      <c r="X2" s="66" t="s">
        <v>17</v>
      </c>
      <c r="Y2" s="66" t="s">
        <v>11</v>
      </c>
      <c r="Z2" s="66" t="s">
        <v>7</v>
      </c>
      <c r="AA2" s="66" t="s">
        <v>28</v>
      </c>
      <c r="AB2" s="66" t="s">
        <v>46</v>
      </c>
      <c r="AC2" s="66" t="s">
        <v>46</v>
      </c>
      <c r="AD2" s="66" t="s">
        <v>17</v>
      </c>
      <c r="AE2" s="66" t="s">
        <v>33</v>
      </c>
      <c r="AF2" s="66" t="s">
        <v>17</v>
      </c>
      <c r="AG2" s="97"/>
      <c r="AH2" s="66" t="s">
        <v>43</v>
      </c>
    </row>
    <row r="3" spans="1:34" x14ac:dyDescent="0.2">
      <c r="A3" s="68" t="s">
        <v>0</v>
      </c>
      <c r="B3" s="68" t="s">
        <v>45</v>
      </c>
      <c r="C3" s="68" t="s">
        <v>12</v>
      </c>
      <c r="D3" s="68" t="s">
        <v>39</v>
      </c>
      <c r="E3" s="68" t="s">
        <v>31</v>
      </c>
      <c r="F3" s="68" t="s">
        <v>40</v>
      </c>
      <c r="G3" s="68" t="s">
        <v>14</v>
      </c>
      <c r="H3" s="68" t="s">
        <v>41</v>
      </c>
      <c r="I3" s="68" t="s">
        <v>6</v>
      </c>
      <c r="J3" s="68" t="s">
        <v>42</v>
      </c>
      <c r="K3" s="68" t="s">
        <v>4</v>
      </c>
      <c r="L3" s="68" t="s">
        <v>106</v>
      </c>
      <c r="M3" s="68" t="s">
        <v>6</v>
      </c>
      <c r="N3" s="68" t="s">
        <v>16</v>
      </c>
      <c r="O3" s="68" t="s">
        <v>10</v>
      </c>
      <c r="P3" s="68" t="s">
        <v>16</v>
      </c>
      <c r="Q3" s="68" t="s">
        <v>19</v>
      </c>
      <c r="R3" s="68" t="s">
        <v>16</v>
      </c>
      <c r="S3" s="68" t="s">
        <v>22</v>
      </c>
      <c r="T3" s="68" t="s">
        <v>23</v>
      </c>
      <c r="U3" s="68" t="s">
        <v>24</v>
      </c>
      <c r="V3" s="68" t="s">
        <v>25</v>
      </c>
      <c r="W3" s="68" t="s">
        <v>26</v>
      </c>
      <c r="X3" s="68" t="s">
        <v>27</v>
      </c>
      <c r="Y3" s="68" t="s">
        <v>29</v>
      </c>
      <c r="Z3" s="68" t="s">
        <v>8</v>
      </c>
      <c r="AA3" s="68" t="s">
        <v>29</v>
      </c>
      <c r="AB3" s="68" t="s">
        <v>6</v>
      </c>
      <c r="AC3" s="68" t="s">
        <v>13</v>
      </c>
      <c r="AD3" s="68" t="s">
        <v>8</v>
      </c>
      <c r="AE3" s="68" t="s">
        <v>34</v>
      </c>
      <c r="AF3" s="68" t="s">
        <v>16</v>
      </c>
      <c r="AG3" s="99"/>
      <c r="AH3" s="68" t="s">
        <v>44</v>
      </c>
    </row>
    <row r="4" spans="1:34" x14ac:dyDescent="0.2">
      <c r="A4" s="21"/>
      <c r="B4" s="22" t="s">
        <v>165</v>
      </c>
      <c r="C4" s="22">
        <v>60</v>
      </c>
      <c r="D4" s="22"/>
      <c r="E4" s="100">
        <f>+C4*D4</f>
        <v>0</v>
      </c>
      <c r="F4" s="101">
        <f>ROUND(E4*$F$1,2)</f>
        <v>0</v>
      </c>
      <c r="G4" s="23"/>
      <c r="H4" s="101">
        <f>ROUND(G4*$H$1,2)</f>
        <v>0</v>
      </c>
      <c r="I4" s="23">
        <v>60</v>
      </c>
      <c r="J4" s="24">
        <v>12</v>
      </c>
      <c r="K4" s="101">
        <f>ROUND((I4*$I$1)+(J4*$J$1),2)</f>
        <v>336</v>
      </c>
      <c r="L4" s="24"/>
      <c r="M4" s="23"/>
      <c r="N4" s="101">
        <f>ROUND(L4+(M4*$M$1),2)</f>
        <v>0</v>
      </c>
      <c r="O4" s="23"/>
      <c r="P4" s="101">
        <f>ROUND(O4*$O$1,2)</f>
        <v>0</v>
      </c>
      <c r="Q4" s="23"/>
      <c r="R4" s="101">
        <f>ROUND(Q4*$Q$1,2)</f>
        <v>0</v>
      </c>
      <c r="S4" s="101">
        <f>ROUND(($P4+$R4+($J$1*$J4))*$S$1,2)</f>
        <v>16.37</v>
      </c>
      <c r="T4" s="101">
        <f>ROUND(($P4+$R4+($J$1*$J4))*T$1,2)</f>
        <v>3.83</v>
      </c>
      <c r="U4" s="101">
        <f>ROUND(($P4+$R4+($J$1*$J4))*U$1,2)</f>
        <v>36.700000000000003</v>
      </c>
      <c r="V4" s="101">
        <f>ROUND(($P4+$R4+($J$1*$J4))*V$1,2)</f>
        <v>8.7100000000000009</v>
      </c>
      <c r="W4" s="101">
        <f>ROUND(($P4+$R4+($J$1*$J4))*W$1,2)</f>
        <v>0.4</v>
      </c>
      <c r="X4" s="101">
        <f>+P4+R4+SUM(S4:W4)</f>
        <v>66.010000000000019</v>
      </c>
      <c r="Y4" s="23"/>
      <c r="Z4" s="101">
        <f>ROUND(Y4*$Y$1,2)</f>
        <v>0</v>
      </c>
      <c r="AA4" s="101">
        <f>ROUND(Z4*$AA$1,2)</f>
        <v>0</v>
      </c>
      <c r="AB4" s="24"/>
      <c r="AC4" s="24"/>
      <c r="AD4" s="101">
        <f>SUM(Z4:AC4)</f>
        <v>0</v>
      </c>
      <c r="AE4" s="24"/>
      <c r="AF4" s="101">
        <f>+F4+H4+K4+N4+X4+AD4+AE4</f>
        <v>402.01</v>
      </c>
      <c r="AG4" s="102"/>
      <c r="AH4" s="24"/>
    </row>
    <row r="5" spans="1:34" x14ac:dyDescent="0.2">
      <c r="A5" s="21"/>
      <c r="B5" s="22" t="s">
        <v>230</v>
      </c>
      <c r="C5" s="22">
        <v>60</v>
      </c>
      <c r="D5" s="22">
        <v>3</v>
      </c>
      <c r="E5" s="100">
        <f t="shared" ref="E5:E22" si="0">+C5*D5</f>
        <v>180</v>
      </c>
      <c r="F5" s="101">
        <f t="shared" ref="F5:F22" si="1">ROUND(E5*$F$1,2)</f>
        <v>1800</v>
      </c>
      <c r="G5" s="23">
        <v>20</v>
      </c>
      <c r="H5" s="101">
        <f t="shared" ref="H5:H22" si="2">ROUND(G5*$H$1,2)</f>
        <v>1800</v>
      </c>
      <c r="I5" s="23">
        <v>200</v>
      </c>
      <c r="J5" s="24">
        <v>24</v>
      </c>
      <c r="K5" s="101">
        <f t="shared" ref="K5:K22" si="3">ROUND((I5*$I$1)+(J5*$J$1),2)</f>
        <v>768</v>
      </c>
      <c r="L5" s="24"/>
      <c r="M5" s="23"/>
      <c r="N5" s="101">
        <f t="shared" ref="N5:N22" si="4">ROUND(L5+(M5*$M$1),2)</f>
        <v>0</v>
      </c>
      <c r="O5" s="23"/>
      <c r="P5" s="101">
        <f t="shared" ref="P5:P22" si="5">ROUND(O5*$O$1,2)</f>
        <v>0</v>
      </c>
      <c r="Q5" s="23"/>
      <c r="R5" s="101">
        <f t="shared" ref="R5:R22" si="6">ROUND(Q5*$Q$1,2)</f>
        <v>0</v>
      </c>
      <c r="S5" s="101">
        <f t="shared" ref="S5:S22" si="7">ROUND(($P5+$R5+($J$1*$J5))*$S$1,2)</f>
        <v>32.74</v>
      </c>
      <c r="T5" s="101">
        <f t="shared" ref="T5:W22" si="8">ROUND(($P5+$R5+($J$1*$J5))*T$1,2)</f>
        <v>7.66</v>
      </c>
      <c r="U5" s="101">
        <f t="shared" si="8"/>
        <v>73.39</v>
      </c>
      <c r="V5" s="101">
        <f t="shared" si="8"/>
        <v>17.420000000000002</v>
      </c>
      <c r="W5" s="101">
        <f t="shared" si="8"/>
        <v>0.79</v>
      </c>
      <c r="X5" s="101">
        <f t="shared" ref="X5:X22" si="9">+P5+R5+SUM(S5:W5)</f>
        <v>132</v>
      </c>
      <c r="Y5" s="23"/>
      <c r="Z5" s="101">
        <f t="shared" ref="Z5:Z22" si="10">ROUND(Y5*$Y$1,2)</f>
        <v>0</v>
      </c>
      <c r="AA5" s="101">
        <f t="shared" ref="AA5:AA22" si="11">ROUND(Z5*$AA$1,2)</f>
        <v>0</v>
      </c>
      <c r="AB5" s="24"/>
      <c r="AC5" s="24"/>
      <c r="AD5" s="101">
        <f t="shared" ref="AD5:AD22" si="12">SUM(Z5:AC5)</f>
        <v>0</v>
      </c>
      <c r="AE5" s="24"/>
      <c r="AF5" s="101">
        <f t="shared" ref="AF5:AF22" si="13">+F5+H5+K5+N5+X5+AD5+AE5</f>
        <v>4500</v>
      </c>
      <c r="AG5" s="102"/>
      <c r="AH5" s="24"/>
    </row>
    <row r="6" spans="1:34" x14ac:dyDescent="0.2">
      <c r="A6" s="21"/>
      <c r="B6" s="22" t="s">
        <v>211</v>
      </c>
      <c r="C6" s="22">
        <v>60</v>
      </c>
      <c r="D6" s="22"/>
      <c r="E6" s="100">
        <f t="shared" si="0"/>
        <v>0</v>
      </c>
      <c r="F6" s="101">
        <f t="shared" si="1"/>
        <v>0</v>
      </c>
      <c r="G6" s="23"/>
      <c r="H6" s="101">
        <f t="shared" si="2"/>
        <v>0</v>
      </c>
      <c r="I6" s="23">
        <v>80</v>
      </c>
      <c r="J6" s="24">
        <v>10</v>
      </c>
      <c r="K6" s="101">
        <f t="shared" si="3"/>
        <v>316</v>
      </c>
      <c r="L6" s="24"/>
      <c r="M6" s="23"/>
      <c r="N6" s="101">
        <f t="shared" si="4"/>
        <v>0</v>
      </c>
      <c r="O6" s="23"/>
      <c r="P6" s="101">
        <f t="shared" si="5"/>
        <v>0</v>
      </c>
      <c r="Q6" s="23"/>
      <c r="R6" s="101">
        <f t="shared" si="6"/>
        <v>0</v>
      </c>
      <c r="S6" s="101">
        <f t="shared" si="7"/>
        <v>13.64</v>
      </c>
      <c r="T6" s="101">
        <f t="shared" si="8"/>
        <v>3.19</v>
      </c>
      <c r="U6" s="101">
        <f t="shared" si="8"/>
        <v>30.58</v>
      </c>
      <c r="V6" s="101">
        <f t="shared" si="8"/>
        <v>7.26</v>
      </c>
      <c r="W6" s="101">
        <f t="shared" si="8"/>
        <v>0.33</v>
      </c>
      <c r="X6" s="101">
        <f t="shared" si="9"/>
        <v>54.999999999999993</v>
      </c>
      <c r="Y6" s="23"/>
      <c r="Z6" s="101">
        <f t="shared" si="10"/>
        <v>0</v>
      </c>
      <c r="AA6" s="101">
        <f t="shared" si="11"/>
        <v>0</v>
      </c>
      <c r="AB6" s="24"/>
      <c r="AC6" s="24"/>
      <c r="AD6" s="101">
        <f t="shared" si="12"/>
        <v>0</v>
      </c>
      <c r="AE6" s="24"/>
      <c r="AF6" s="101">
        <f t="shared" si="13"/>
        <v>371</v>
      </c>
      <c r="AG6" s="102"/>
      <c r="AH6" s="24"/>
    </row>
    <row r="7" spans="1:34" x14ac:dyDescent="0.2">
      <c r="A7" s="21"/>
      <c r="B7" s="22" t="s">
        <v>162</v>
      </c>
      <c r="C7" s="22">
        <v>60</v>
      </c>
      <c r="D7" s="22"/>
      <c r="E7" s="100">
        <f t="shared" si="0"/>
        <v>0</v>
      </c>
      <c r="F7" s="101">
        <f t="shared" si="1"/>
        <v>0</v>
      </c>
      <c r="G7" s="23"/>
      <c r="H7" s="101">
        <f t="shared" si="2"/>
        <v>0</v>
      </c>
      <c r="I7" s="23"/>
      <c r="J7" s="24"/>
      <c r="K7" s="101">
        <f t="shared" si="3"/>
        <v>0</v>
      </c>
      <c r="L7" s="24"/>
      <c r="M7" s="23"/>
      <c r="N7" s="101">
        <f t="shared" si="4"/>
        <v>0</v>
      </c>
      <c r="O7" s="23">
        <v>1</v>
      </c>
      <c r="P7" s="101">
        <f t="shared" si="5"/>
        <v>30</v>
      </c>
      <c r="Q7" s="23"/>
      <c r="R7" s="101">
        <f t="shared" si="6"/>
        <v>0</v>
      </c>
      <c r="S7" s="101">
        <f t="shared" si="7"/>
        <v>1.86</v>
      </c>
      <c r="T7" s="101">
        <f t="shared" si="8"/>
        <v>0.44</v>
      </c>
      <c r="U7" s="101">
        <f t="shared" si="8"/>
        <v>4.17</v>
      </c>
      <c r="V7" s="101">
        <f t="shared" si="8"/>
        <v>0.99</v>
      </c>
      <c r="W7" s="101">
        <f t="shared" si="8"/>
        <v>0.05</v>
      </c>
      <c r="X7" s="101">
        <f t="shared" si="9"/>
        <v>37.51</v>
      </c>
      <c r="Y7" s="23">
        <v>1</v>
      </c>
      <c r="Z7" s="101">
        <f t="shared" si="10"/>
        <v>84</v>
      </c>
      <c r="AA7" s="101">
        <f t="shared" si="11"/>
        <v>5.88</v>
      </c>
      <c r="AB7" s="24">
        <v>25</v>
      </c>
      <c r="AC7" s="24"/>
      <c r="AD7" s="101">
        <f t="shared" si="12"/>
        <v>114.88</v>
      </c>
      <c r="AE7" s="24"/>
      <c r="AF7" s="101">
        <f t="shared" si="13"/>
        <v>152.38999999999999</v>
      </c>
      <c r="AG7" s="102"/>
      <c r="AH7" s="24"/>
    </row>
    <row r="8" spans="1:34" x14ac:dyDescent="0.2">
      <c r="A8" s="21"/>
      <c r="B8" s="22" t="s">
        <v>193</v>
      </c>
      <c r="C8" s="22">
        <v>60</v>
      </c>
      <c r="D8" s="22"/>
      <c r="E8" s="100">
        <f t="shared" si="0"/>
        <v>0</v>
      </c>
      <c r="F8" s="101">
        <f t="shared" si="1"/>
        <v>0</v>
      </c>
      <c r="G8" s="23"/>
      <c r="H8" s="101">
        <f t="shared" si="2"/>
        <v>0</v>
      </c>
      <c r="I8" s="23">
        <v>176</v>
      </c>
      <c r="J8" s="24">
        <v>20</v>
      </c>
      <c r="K8" s="101">
        <f t="shared" si="3"/>
        <v>651.20000000000005</v>
      </c>
      <c r="L8" s="24"/>
      <c r="M8" s="23"/>
      <c r="N8" s="101">
        <f t="shared" si="4"/>
        <v>0</v>
      </c>
      <c r="O8" s="23"/>
      <c r="P8" s="101">
        <f t="shared" si="5"/>
        <v>0</v>
      </c>
      <c r="Q8" s="23"/>
      <c r="R8" s="101">
        <f t="shared" si="6"/>
        <v>0</v>
      </c>
      <c r="S8" s="101">
        <f t="shared" si="7"/>
        <v>27.28</v>
      </c>
      <c r="T8" s="101">
        <f t="shared" si="8"/>
        <v>6.38</v>
      </c>
      <c r="U8" s="101">
        <f t="shared" si="8"/>
        <v>61.16</v>
      </c>
      <c r="V8" s="101">
        <f t="shared" si="8"/>
        <v>14.52</v>
      </c>
      <c r="W8" s="101">
        <f t="shared" si="8"/>
        <v>0.66</v>
      </c>
      <c r="X8" s="101">
        <f t="shared" si="9"/>
        <v>109.99999999999999</v>
      </c>
      <c r="Y8" s="23"/>
      <c r="Z8" s="101">
        <f t="shared" si="10"/>
        <v>0</v>
      </c>
      <c r="AA8" s="101">
        <f t="shared" si="11"/>
        <v>0</v>
      </c>
      <c r="AB8" s="24"/>
      <c r="AC8" s="24"/>
      <c r="AD8" s="101">
        <f t="shared" si="12"/>
        <v>0</v>
      </c>
      <c r="AE8" s="24"/>
      <c r="AF8" s="101">
        <f t="shared" si="13"/>
        <v>761.2</v>
      </c>
      <c r="AG8" s="102"/>
      <c r="AH8" s="24"/>
    </row>
    <row r="9" spans="1:34" x14ac:dyDescent="0.2">
      <c r="A9" s="21"/>
      <c r="B9" s="22" t="s">
        <v>191</v>
      </c>
      <c r="C9" s="22">
        <v>60</v>
      </c>
      <c r="D9" s="22"/>
      <c r="E9" s="100">
        <f t="shared" si="0"/>
        <v>0</v>
      </c>
      <c r="F9" s="101">
        <f t="shared" si="1"/>
        <v>0</v>
      </c>
      <c r="G9" s="23"/>
      <c r="H9" s="101">
        <f t="shared" si="2"/>
        <v>0</v>
      </c>
      <c r="I9" s="23">
        <v>40</v>
      </c>
      <c r="J9" s="24">
        <v>12</v>
      </c>
      <c r="K9" s="101">
        <f t="shared" si="3"/>
        <v>312</v>
      </c>
      <c r="L9" s="24"/>
      <c r="M9" s="23"/>
      <c r="N9" s="101">
        <f t="shared" si="4"/>
        <v>0</v>
      </c>
      <c r="O9" s="23"/>
      <c r="P9" s="101">
        <f t="shared" si="5"/>
        <v>0</v>
      </c>
      <c r="Q9" s="23"/>
      <c r="R9" s="101">
        <f t="shared" si="6"/>
        <v>0</v>
      </c>
      <c r="S9" s="101">
        <f t="shared" si="7"/>
        <v>16.37</v>
      </c>
      <c r="T9" s="101">
        <f t="shared" si="8"/>
        <v>3.83</v>
      </c>
      <c r="U9" s="101">
        <f t="shared" si="8"/>
        <v>36.700000000000003</v>
      </c>
      <c r="V9" s="101">
        <f t="shared" si="8"/>
        <v>8.7100000000000009</v>
      </c>
      <c r="W9" s="101">
        <f t="shared" si="8"/>
        <v>0.4</v>
      </c>
      <c r="X9" s="101">
        <f t="shared" si="9"/>
        <v>66.010000000000019</v>
      </c>
      <c r="Y9" s="23"/>
      <c r="Z9" s="101">
        <f t="shared" si="10"/>
        <v>0</v>
      </c>
      <c r="AA9" s="101">
        <f t="shared" si="11"/>
        <v>0</v>
      </c>
      <c r="AB9" s="24"/>
      <c r="AC9" s="24"/>
      <c r="AD9" s="101">
        <f t="shared" si="12"/>
        <v>0</v>
      </c>
      <c r="AE9" s="24"/>
      <c r="AF9" s="101">
        <f t="shared" si="13"/>
        <v>378.01</v>
      </c>
      <c r="AG9" s="102"/>
      <c r="AH9" s="24"/>
    </row>
    <row r="10" spans="1:34" x14ac:dyDescent="0.2">
      <c r="A10" s="21"/>
      <c r="B10" s="22" t="s">
        <v>169</v>
      </c>
      <c r="C10" s="22">
        <v>60</v>
      </c>
      <c r="D10" s="22">
        <v>3</v>
      </c>
      <c r="E10" s="100">
        <f t="shared" si="0"/>
        <v>180</v>
      </c>
      <c r="F10" s="101">
        <f t="shared" si="1"/>
        <v>1800</v>
      </c>
      <c r="G10" s="23">
        <v>0</v>
      </c>
      <c r="H10" s="101">
        <f t="shared" si="2"/>
        <v>0</v>
      </c>
      <c r="I10" s="23">
        <v>460</v>
      </c>
      <c r="J10" s="24">
        <v>12</v>
      </c>
      <c r="K10" s="101">
        <f t="shared" si="3"/>
        <v>816</v>
      </c>
      <c r="L10" s="24"/>
      <c r="M10" s="23"/>
      <c r="N10" s="101">
        <f t="shared" si="4"/>
        <v>0</v>
      </c>
      <c r="O10" s="23"/>
      <c r="P10" s="101">
        <f t="shared" si="5"/>
        <v>0</v>
      </c>
      <c r="Q10" s="23"/>
      <c r="R10" s="101">
        <f t="shared" si="6"/>
        <v>0</v>
      </c>
      <c r="S10" s="101">
        <f t="shared" si="7"/>
        <v>16.37</v>
      </c>
      <c r="T10" s="101">
        <f t="shared" si="8"/>
        <v>3.83</v>
      </c>
      <c r="U10" s="101">
        <f t="shared" si="8"/>
        <v>36.700000000000003</v>
      </c>
      <c r="V10" s="101">
        <f t="shared" si="8"/>
        <v>8.7100000000000009</v>
      </c>
      <c r="W10" s="101">
        <f t="shared" si="8"/>
        <v>0.4</v>
      </c>
      <c r="X10" s="101">
        <f t="shared" si="9"/>
        <v>66.010000000000019</v>
      </c>
      <c r="Y10" s="23"/>
      <c r="Z10" s="101">
        <f t="shared" si="10"/>
        <v>0</v>
      </c>
      <c r="AA10" s="101">
        <f t="shared" si="11"/>
        <v>0</v>
      </c>
      <c r="AB10" s="24"/>
      <c r="AC10" s="24"/>
      <c r="AD10" s="101">
        <f t="shared" si="12"/>
        <v>0</v>
      </c>
      <c r="AE10" s="24"/>
      <c r="AF10" s="101">
        <f t="shared" si="13"/>
        <v>2682.01</v>
      </c>
      <c r="AG10" s="102"/>
      <c r="AH10" s="24"/>
    </row>
    <row r="11" spans="1:34" x14ac:dyDescent="0.2">
      <c r="A11" s="21"/>
      <c r="B11" s="22" t="s">
        <v>248</v>
      </c>
      <c r="C11" s="22">
        <v>60</v>
      </c>
      <c r="D11" s="22">
        <v>5</v>
      </c>
      <c r="E11" s="100">
        <f t="shared" si="0"/>
        <v>300</v>
      </c>
      <c r="F11" s="101">
        <f t="shared" si="1"/>
        <v>3000</v>
      </c>
      <c r="G11" s="23">
        <v>20</v>
      </c>
      <c r="H11" s="101">
        <f t="shared" si="2"/>
        <v>1800</v>
      </c>
      <c r="I11" s="23">
        <v>540</v>
      </c>
      <c r="J11" s="24">
        <v>24</v>
      </c>
      <c r="K11" s="101">
        <f t="shared" si="3"/>
        <v>1176</v>
      </c>
      <c r="L11" s="24"/>
      <c r="M11" s="23"/>
      <c r="N11" s="101">
        <f t="shared" si="4"/>
        <v>0</v>
      </c>
      <c r="O11" s="23"/>
      <c r="P11" s="101">
        <f t="shared" si="5"/>
        <v>0</v>
      </c>
      <c r="Q11" s="23"/>
      <c r="R11" s="101">
        <f t="shared" si="6"/>
        <v>0</v>
      </c>
      <c r="S11" s="101">
        <f t="shared" si="7"/>
        <v>32.74</v>
      </c>
      <c r="T11" s="101">
        <f t="shared" si="8"/>
        <v>7.66</v>
      </c>
      <c r="U11" s="101">
        <f t="shared" si="8"/>
        <v>73.39</v>
      </c>
      <c r="V11" s="101">
        <f t="shared" si="8"/>
        <v>17.420000000000002</v>
      </c>
      <c r="W11" s="101">
        <f t="shared" si="8"/>
        <v>0.79</v>
      </c>
      <c r="X11" s="101">
        <f t="shared" si="9"/>
        <v>132</v>
      </c>
      <c r="Y11" s="23"/>
      <c r="Z11" s="101">
        <f t="shared" si="10"/>
        <v>0</v>
      </c>
      <c r="AA11" s="101">
        <f t="shared" si="11"/>
        <v>0</v>
      </c>
      <c r="AB11" s="24"/>
      <c r="AC11" s="24"/>
      <c r="AD11" s="101">
        <f t="shared" si="12"/>
        <v>0</v>
      </c>
      <c r="AE11" s="24"/>
      <c r="AF11" s="101">
        <f t="shared" si="13"/>
        <v>6108</v>
      </c>
      <c r="AG11" s="102"/>
      <c r="AH11" s="24"/>
    </row>
    <row r="12" spans="1:34" x14ac:dyDescent="0.2">
      <c r="A12" s="21"/>
      <c r="B12" s="22" t="s">
        <v>211</v>
      </c>
      <c r="C12" s="22">
        <v>60</v>
      </c>
      <c r="D12" s="22"/>
      <c r="E12" s="100">
        <f t="shared" si="0"/>
        <v>0</v>
      </c>
      <c r="F12" s="101">
        <f t="shared" si="1"/>
        <v>0</v>
      </c>
      <c r="G12" s="23"/>
      <c r="H12" s="101">
        <f t="shared" si="2"/>
        <v>0</v>
      </c>
      <c r="I12" s="23">
        <v>80</v>
      </c>
      <c r="J12" s="24">
        <v>10</v>
      </c>
      <c r="K12" s="101">
        <f t="shared" si="3"/>
        <v>316</v>
      </c>
      <c r="L12" s="24"/>
      <c r="M12" s="23"/>
      <c r="N12" s="101">
        <f t="shared" si="4"/>
        <v>0</v>
      </c>
      <c r="O12" s="23"/>
      <c r="P12" s="101">
        <f t="shared" si="5"/>
        <v>0</v>
      </c>
      <c r="Q12" s="23"/>
      <c r="R12" s="101">
        <f t="shared" si="6"/>
        <v>0</v>
      </c>
      <c r="S12" s="101">
        <f t="shared" si="7"/>
        <v>13.64</v>
      </c>
      <c r="T12" s="101">
        <f t="shared" si="8"/>
        <v>3.19</v>
      </c>
      <c r="U12" s="101">
        <f t="shared" si="8"/>
        <v>30.58</v>
      </c>
      <c r="V12" s="101">
        <f t="shared" si="8"/>
        <v>7.26</v>
      </c>
      <c r="W12" s="101">
        <f t="shared" si="8"/>
        <v>0.33</v>
      </c>
      <c r="X12" s="101">
        <f t="shared" si="9"/>
        <v>54.999999999999993</v>
      </c>
      <c r="Y12" s="23"/>
      <c r="Z12" s="101">
        <f t="shared" si="10"/>
        <v>0</v>
      </c>
      <c r="AA12" s="101">
        <f t="shared" si="11"/>
        <v>0</v>
      </c>
      <c r="AB12" s="24"/>
      <c r="AC12" s="24"/>
      <c r="AD12" s="101">
        <f t="shared" si="12"/>
        <v>0</v>
      </c>
      <c r="AE12" s="24"/>
      <c r="AF12" s="101">
        <f t="shared" si="13"/>
        <v>371</v>
      </c>
      <c r="AG12" s="102"/>
      <c r="AH12" s="24"/>
    </row>
    <row r="13" spans="1:34" x14ac:dyDescent="0.2">
      <c r="A13" s="21"/>
      <c r="B13" s="22" t="s">
        <v>197</v>
      </c>
      <c r="C13" s="22"/>
      <c r="D13" s="22"/>
      <c r="E13" s="100">
        <f t="shared" si="0"/>
        <v>0</v>
      </c>
      <c r="F13" s="101">
        <f t="shared" si="1"/>
        <v>0</v>
      </c>
      <c r="G13" s="23"/>
      <c r="H13" s="101">
        <f t="shared" si="2"/>
        <v>0</v>
      </c>
      <c r="I13" s="23"/>
      <c r="J13" s="24"/>
      <c r="K13" s="101">
        <f t="shared" si="3"/>
        <v>0</v>
      </c>
      <c r="L13" s="24"/>
      <c r="M13" s="23"/>
      <c r="N13" s="101">
        <f t="shared" si="4"/>
        <v>0</v>
      </c>
      <c r="O13" s="23">
        <v>1</v>
      </c>
      <c r="P13" s="101">
        <f t="shared" si="5"/>
        <v>30</v>
      </c>
      <c r="Q13" s="23"/>
      <c r="R13" s="101">
        <f t="shared" si="6"/>
        <v>0</v>
      </c>
      <c r="S13" s="101">
        <f t="shared" si="7"/>
        <v>1.86</v>
      </c>
      <c r="T13" s="101">
        <f t="shared" si="8"/>
        <v>0.44</v>
      </c>
      <c r="U13" s="101">
        <f t="shared" si="8"/>
        <v>4.17</v>
      </c>
      <c r="V13" s="101">
        <f t="shared" si="8"/>
        <v>0.99</v>
      </c>
      <c r="W13" s="101">
        <f t="shared" si="8"/>
        <v>0.05</v>
      </c>
      <c r="X13" s="101">
        <f t="shared" si="9"/>
        <v>37.51</v>
      </c>
      <c r="Y13" s="23">
        <v>1</v>
      </c>
      <c r="Z13" s="101">
        <f t="shared" si="10"/>
        <v>84</v>
      </c>
      <c r="AA13" s="101">
        <f t="shared" si="11"/>
        <v>5.88</v>
      </c>
      <c r="AB13" s="24">
        <v>35</v>
      </c>
      <c r="AC13" s="24"/>
      <c r="AD13" s="101">
        <f t="shared" si="12"/>
        <v>124.88</v>
      </c>
      <c r="AE13" s="24"/>
      <c r="AF13" s="101">
        <f t="shared" si="13"/>
        <v>162.38999999999999</v>
      </c>
      <c r="AG13" s="102"/>
      <c r="AH13" s="24"/>
    </row>
    <row r="14" spans="1:34" x14ac:dyDescent="0.2">
      <c r="A14" s="21"/>
      <c r="B14" s="22"/>
      <c r="C14" s="22"/>
      <c r="D14" s="22"/>
      <c r="E14" s="100">
        <f t="shared" si="0"/>
        <v>0</v>
      </c>
      <c r="F14" s="101">
        <f t="shared" si="1"/>
        <v>0</v>
      </c>
      <c r="G14" s="23"/>
      <c r="H14" s="101">
        <f t="shared" si="2"/>
        <v>0</v>
      </c>
      <c r="I14" s="23"/>
      <c r="J14" s="24"/>
      <c r="K14" s="101">
        <f t="shared" si="3"/>
        <v>0</v>
      </c>
      <c r="L14" s="24"/>
      <c r="M14" s="23"/>
      <c r="N14" s="101">
        <f t="shared" si="4"/>
        <v>0</v>
      </c>
      <c r="O14" s="23"/>
      <c r="P14" s="101">
        <f t="shared" si="5"/>
        <v>0</v>
      </c>
      <c r="Q14" s="23"/>
      <c r="R14" s="101">
        <f t="shared" si="6"/>
        <v>0</v>
      </c>
      <c r="S14" s="101">
        <f t="shared" si="7"/>
        <v>0</v>
      </c>
      <c r="T14" s="101">
        <f t="shared" si="8"/>
        <v>0</v>
      </c>
      <c r="U14" s="101">
        <f t="shared" si="8"/>
        <v>0</v>
      </c>
      <c r="V14" s="101">
        <f t="shared" si="8"/>
        <v>0</v>
      </c>
      <c r="W14" s="101">
        <f t="shared" si="8"/>
        <v>0</v>
      </c>
      <c r="X14" s="101">
        <f t="shared" si="9"/>
        <v>0</v>
      </c>
      <c r="Y14" s="23"/>
      <c r="Z14" s="101">
        <f t="shared" si="10"/>
        <v>0</v>
      </c>
      <c r="AA14" s="101">
        <f t="shared" si="11"/>
        <v>0</v>
      </c>
      <c r="AB14" s="24"/>
      <c r="AC14" s="24"/>
      <c r="AD14" s="101">
        <f t="shared" si="12"/>
        <v>0</v>
      </c>
      <c r="AE14" s="24"/>
      <c r="AF14" s="101">
        <f t="shared" si="13"/>
        <v>0</v>
      </c>
      <c r="AG14" s="102"/>
      <c r="AH14" s="24"/>
    </row>
    <row r="15" spans="1:34" x14ac:dyDescent="0.2">
      <c r="A15" s="21"/>
      <c r="B15" s="22"/>
      <c r="C15" s="22"/>
      <c r="D15" s="22"/>
      <c r="E15" s="100">
        <f t="shared" si="0"/>
        <v>0</v>
      </c>
      <c r="F15" s="101">
        <f t="shared" si="1"/>
        <v>0</v>
      </c>
      <c r="G15" s="23"/>
      <c r="H15" s="101">
        <f t="shared" si="2"/>
        <v>0</v>
      </c>
      <c r="I15" s="23"/>
      <c r="J15" s="24"/>
      <c r="K15" s="101">
        <f t="shared" si="3"/>
        <v>0</v>
      </c>
      <c r="L15" s="24"/>
      <c r="M15" s="23"/>
      <c r="N15" s="101">
        <f t="shared" si="4"/>
        <v>0</v>
      </c>
      <c r="O15" s="23"/>
      <c r="P15" s="101">
        <f t="shared" si="5"/>
        <v>0</v>
      </c>
      <c r="Q15" s="23"/>
      <c r="R15" s="101">
        <f t="shared" si="6"/>
        <v>0</v>
      </c>
      <c r="S15" s="101">
        <f t="shared" si="7"/>
        <v>0</v>
      </c>
      <c r="T15" s="101">
        <f t="shared" si="8"/>
        <v>0</v>
      </c>
      <c r="U15" s="101">
        <f t="shared" si="8"/>
        <v>0</v>
      </c>
      <c r="V15" s="101">
        <f t="shared" si="8"/>
        <v>0</v>
      </c>
      <c r="W15" s="101">
        <f t="shared" si="8"/>
        <v>0</v>
      </c>
      <c r="X15" s="101">
        <f t="shared" si="9"/>
        <v>0</v>
      </c>
      <c r="Y15" s="23"/>
      <c r="Z15" s="101">
        <f t="shared" si="10"/>
        <v>0</v>
      </c>
      <c r="AA15" s="101">
        <f t="shared" si="11"/>
        <v>0</v>
      </c>
      <c r="AB15" s="24"/>
      <c r="AC15" s="24"/>
      <c r="AD15" s="101">
        <f t="shared" si="12"/>
        <v>0</v>
      </c>
      <c r="AE15" s="24"/>
      <c r="AF15" s="101">
        <f t="shared" si="13"/>
        <v>0</v>
      </c>
      <c r="AG15" s="102"/>
      <c r="AH15" s="24"/>
    </row>
    <row r="16" spans="1:34" x14ac:dyDescent="0.2">
      <c r="A16" s="21"/>
      <c r="B16" s="22"/>
      <c r="C16" s="22"/>
      <c r="D16" s="22"/>
      <c r="E16" s="100">
        <f t="shared" si="0"/>
        <v>0</v>
      </c>
      <c r="F16" s="101">
        <f t="shared" si="1"/>
        <v>0</v>
      </c>
      <c r="G16" s="23"/>
      <c r="H16" s="101">
        <f t="shared" si="2"/>
        <v>0</v>
      </c>
      <c r="I16" s="23"/>
      <c r="J16" s="24"/>
      <c r="K16" s="101">
        <f t="shared" si="3"/>
        <v>0</v>
      </c>
      <c r="L16" s="24"/>
      <c r="M16" s="23"/>
      <c r="N16" s="101">
        <f t="shared" si="4"/>
        <v>0</v>
      </c>
      <c r="O16" s="23"/>
      <c r="P16" s="101">
        <f t="shared" si="5"/>
        <v>0</v>
      </c>
      <c r="Q16" s="23"/>
      <c r="R16" s="101">
        <f t="shared" si="6"/>
        <v>0</v>
      </c>
      <c r="S16" s="101">
        <f t="shared" si="7"/>
        <v>0</v>
      </c>
      <c r="T16" s="101">
        <f t="shared" si="8"/>
        <v>0</v>
      </c>
      <c r="U16" s="101">
        <f t="shared" si="8"/>
        <v>0</v>
      </c>
      <c r="V16" s="101">
        <f t="shared" si="8"/>
        <v>0</v>
      </c>
      <c r="W16" s="101">
        <f t="shared" si="8"/>
        <v>0</v>
      </c>
      <c r="X16" s="101">
        <f t="shared" si="9"/>
        <v>0</v>
      </c>
      <c r="Y16" s="23"/>
      <c r="Z16" s="101">
        <f t="shared" si="10"/>
        <v>0</v>
      </c>
      <c r="AA16" s="101">
        <f t="shared" si="11"/>
        <v>0</v>
      </c>
      <c r="AB16" s="24"/>
      <c r="AC16" s="24"/>
      <c r="AD16" s="101">
        <f t="shared" si="12"/>
        <v>0</v>
      </c>
      <c r="AE16" s="24"/>
      <c r="AF16" s="101">
        <f t="shared" si="13"/>
        <v>0</v>
      </c>
      <c r="AG16" s="102"/>
      <c r="AH16" s="24"/>
    </row>
    <row r="17" spans="1:34" x14ac:dyDescent="0.2">
      <c r="A17" s="22"/>
      <c r="B17" s="22"/>
      <c r="C17" s="22"/>
      <c r="D17" s="22"/>
      <c r="E17" s="100">
        <f t="shared" si="0"/>
        <v>0</v>
      </c>
      <c r="F17" s="101">
        <f t="shared" si="1"/>
        <v>0</v>
      </c>
      <c r="G17" s="23"/>
      <c r="H17" s="101">
        <f t="shared" si="2"/>
        <v>0</v>
      </c>
      <c r="I17" s="23"/>
      <c r="J17" s="24"/>
      <c r="K17" s="101">
        <f t="shared" si="3"/>
        <v>0</v>
      </c>
      <c r="L17" s="24"/>
      <c r="M17" s="23"/>
      <c r="N17" s="101">
        <f t="shared" si="4"/>
        <v>0</v>
      </c>
      <c r="O17" s="23"/>
      <c r="P17" s="101">
        <f t="shared" si="5"/>
        <v>0</v>
      </c>
      <c r="Q17" s="23"/>
      <c r="R17" s="101">
        <f t="shared" si="6"/>
        <v>0</v>
      </c>
      <c r="S17" s="101">
        <f t="shared" si="7"/>
        <v>0</v>
      </c>
      <c r="T17" s="101">
        <f t="shared" si="8"/>
        <v>0</v>
      </c>
      <c r="U17" s="101">
        <f t="shared" si="8"/>
        <v>0</v>
      </c>
      <c r="V17" s="101">
        <f t="shared" si="8"/>
        <v>0</v>
      </c>
      <c r="W17" s="101">
        <f t="shared" si="8"/>
        <v>0</v>
      </c>
      <c r="X17" s="101">
        <f t="shared" si="9"/>
        <v>0</v>
      </c>
      <c r="Y17" s="23"/>
      <c r="Z17" s="101">
        <f t="shared" si="10"/>
        <v>0</v>
      </c>
      <c r="AA17" s="101">
        <f t="shared" si="11"/>
        <v>0</v>
      </c>
      <c r="AB17" s="24"/>
      <c r="AC17" s="24"/>
      <c r="AD17" s="101">
        <f t="shared" si="12"/>
        <v>0</v>
      </c>
      <c r="AE17" s="24"/>
      <c r="AF17" s="101">
        <f t="shared" si="13"/>
        <v>0</v>
      </c>
      <c r="AG17" s="102"/>
      <c r="AH17" s="24"/>
    </row>
    <row r="18" spans="1:34" x14ac:dyDescent="0.2">
      <c r="A18" s="22"/>
      <c r="B18" s="22"/>
      <c r="C18" s="22"/>
      <c r="D18" s="22"/>
      <c r="E18" s="100">
        <f t="shared" si="0"/>
        <v>0</v>
      </c>
      <c r="F18" s="101">
        <f t="shared" si="1"/>
        <v>0</v>
      </c>
      <c r="G18" s="23"/>
      <c r="H18" s="101">
        <f t="shared" si="2"/>
        <v>0</v>
      </c>
      <c r="I18" s="23"/>
      <c r="J18" s="24"/>
      <c r="K18" s="101">
        <f t="shared" si="3"/>
        <v>0</v>
      </c>
      <c r="L18" s="24"/>
      <c r="M18" s="23"/>
      <c r="N18" s="101">
        <f t="shared" si="4"/>
        <v>0</v>
      </c>
      <c r="O18" s="23"/>
      <c r="P18" s="101">
        <f t="shared" si="5"/>
        <v>0</v>
      </c>
      <c r="Q18" s="23"/>
      <c r="R18" s="101">
        <f t="shared" si="6"/>
        <v>0</v>
      </c>
      <c r="S18" s="101">
        <f t="shared" si="7"/>
        <v>0</v>
      </c>
      <c r="T18" s="101">
        <f t="shared" si="8"/>
        <v>0</v>
      </c>
      <c r="U18" s="101">
        <f t="shared" si="8"/>
        <v>0</v>
      </c>
      <c r="V18" s="101">
        <f t="shared" si="8"/>
        <v>0</v>
      </c>
      <c r="W18" s="101">
        <f t="shared" si="8"/>
        <v>0</v>
      </c>
      <c r="X18" s="101">
        <f t="shared" si="9"/>
        <v>0</v>
      </c>
      <c r="Y18" s="23"/>
      <c r="Z18" s="101">
        <f t="shared" si="10"/>
        <v>0</v>
      </c>
      <c r="AA18" s="101">
        <f t="shared" si="11"/>
        <v>0</v>
      </c>
      <c r="AB18" s="24"/>
      <c r="AC18" s="24"/>
      <c r="AD18" s="101">
        <f t="shared" si="12"/>
        <v>0</v>
      </c>
      <c r="AE18" s="24"/>
      <c r="AF18" s="101">
        <f t="shared" si="13"/>
        <v>0</v>
      </c>
      <c r="AG18" s="102"/>
      <c r="AH18" s="24"/>
    </row>
    <row r="19" spans="1:34" x14ac:dyDescent="0.2">
      <c r="A19" s="22"/>
      <c r="B19" s="22"/>
      <c r="C19" s="22"/>
      <c r="D19" s="22"/>
      <c r="E19" s="100">
        <f t="shared" si="0"/>
        <v>0</v>
      </c>
      <c r="F19" s="101">
        <f t="shared" si="1"/>
        <v>0</v>
      </c>
      <c r="G19" s="23"/>
      <c r="H19" s="101">
        <f t="shared" si="2"/>
        <v>0</v>
      </c>
      <c r="I19" s="23"/>
      <c r="J19" s="24"/>
      <c r="K19" s="101">
        <f t="shared" si="3"/>
        <v>0</v>
      </c>
      <c r="L19" s="24"/>
      <c r="M19" s="23"/>
      <c r="N19" s="101">
        <f t="shared" si="4"/>
        <v>0</v>
      </c>
      <c r="O19" s="23"/>
      <c r="P19" s="101">
        <f t="shared" si="5"/>
        <v>0</v>
      </c>
      <c r="Q19" s="23"/>
      <c r="R19" s="101">
        <f t="shared" si="6"/>
        <v>0</v>
      </c>
      <c r="S19" s="101">
        <f t="shared" si="7"/>
        <v>0</v>
      </c>
      <c r="T19" s="101">
        <f t="shared" si="8"/>
        <v>0</v>
      </c>
      <c r="U19" s="101">
        <f t="shared" si="8"/>
        <v>0</v>
      </c>
      <c r="V19" s="101">
        <f t="shared" si="8"/>
        <v>0</v>
      </c>
      <c r="W19" s="101">
        <f t="shared" si="8"/>
        <v>0</v>
      </c>
      <c r="X19" s="101">
        <f t="shared" si="9"/>
        <v>0</v>
      </c>
      <c r="Y19" s="23"/>
      <c r="Z19" s="101">
        <f t="shared" si="10"/>
        <v>0</v>
      </c>
      <c r="AA19" s="101">
        <f t="shared" si="11"/>
        <v>0</v>
      </c>
      <c r="AB19" s="24"/>
      <c r="AC19" s="24"/>
      <c r="AD19" s="101">
        <f t="shared" si="12"/>
        <v>0</v>
      </c>
      <c r="AE19" s="24"/>
      <c r="AF19" s="101">
        <f t="shared" si="13"/>
        <v>0</v>
      </c>
      <c r="AG19" s="102"/>
      <c r="AH19" s="24"/>
    </row>
    <row r="20" spans="1:34" x14ac:dyDescent="0.2">
      <c r="A20" s="22"/>
      <c r="B20" s="22"/>
      <c r="C20" s="22"/>
      <c r="D20" s="22"/>
      <c r="E20" s="100">
        <f t="shared" si="0"/>
        <v>0</v>
      </c>
      <c r="F20" s="101">
        <f t="shared" si="1"/>
        <v>0</v>
      </c>
      <c r="G20" s="23"/>
      <c r="H20" s="101">
        <f t="shared" si="2"/>
        <v>0</v>
      </c>
      <c r="I20" s="23"/>
      <c r="J20" s="24"/>
      <c r="K20" s="101">
        <f t="shared" si="3"/>
        <v>0</v>
      </c>
      <c r="L20" s="24"/>
      <c r="M20" s="23"/>
      <c r="N20" s="101">
        <f t="shared" si="4"/>
        <v>0</v>
      </c>
      <c r="O20" s="23"/>
      <c r="P20" s="101">
        <f t="shared" si="5"/>
        <v>0</v>
      </c>
      <c r="Q20" s="23"/>
      <c r="R20" s="101">
        <f t="shared" si="6"/>
        <v>0</v>
      </c>
      <c r="S20" s="101">
        <f t="shared" si="7"/>
        <v>0</v>
      </c>
      <c r="T20" s="101">
        <f t="shared" si="8"/>
        <v>0</v>
      </c>
      <c r="U20" s="101">
        <f t="shared" si="8"/>
        <v>0</v>
      </c>
      <c r="V20" s="101">
        <f t="shared" si="8"/>
        <v>0</v>
      </c>
      <c r="W20" s="101">
        <f t="shared" si="8"/>
        <v>0</v>
      </c>
      <c r="X20" s="101">
        <f t="shared" si="9"/>
        <v>0</v>
      </c>
      <c r="Y20" s="23"/>
      <c r="Z20" s="101">
        <f t="shared" si="10"/>
        <v>0</v>
      </c>
      <c r="AA20" s="101">
        <f t="shared" si="11"/>
        <v>0</v>
      </c>
      <c r="AB20" s="24"/>
      <c r="AC20" s="24"/>
      <c r="AD20" s="101">
        <f t="shared" si="12"/>
        <v>0</v>
      </c>
      <c r="AE20" s="24"/>
      <c r="AF20" s="101">
        <f t="shared" si="13"/>
        <v>0</v>
      </c>
      <c r="AG20" s="102"/>
      <c r="AH20" s="24"/>
    </row>
    <row r="21" spans="1:34" x14ac:dyDescent="0.2">
      <c r="A21" s="22"/>
      <c r="B21" s="22"/>
      <c r="C21" s="22"/>
      <c r="D21" s="22"/>
      <c r="E21" s="100">
        <f t="shared" si="0"/>
        <v>0</v>
      </c>
      <c r="F21" s="101">
        <f t="shared" si="1"/>
        <v>0</v>
      </c>
      <c r="G21" s="23"/>
      <c r="H21" s="101">
        <f t="shared" si="2"/>
        <v>0</v>
      </c>
      <c r="I21" s="23"/>
      <c r="J21" s="24"/>
      <c r="K21" s="101">
        <f t="shared" si="3"/>
        <v>0</v>
      </c>
      <c r="L21" s="24"/>
      <c r="M21" s="23"/>
      <c r="N21" s="101">
        <f t="shared" si="4"/>
        <v>0</v>
      </c>
      <c r="O21" s="23"/>
      <c r="P21" s="101">
        <f t="shared" si="5"/>
        <v>0</v>
      </c>
      <c r="Q21" s="23"/>
      <c r="R21" s="101">
        <f t="shared" si="6"/>
        <v>0</v>
      </c>
      <c r="S21" s="101">
        <f t="shared" si="7"/>
        <v>0</v>
      </c>
      <c r="T21" s="101">
        <f t="shared" si="8"/>
        <v>0</v>
      </c>
      <c r="U21" s="101">
        <f t="shared" si="8"/>
        <v>0</v>
      </c>
      <c r="V21" s="101">
        <f t="shared" si="8"/>
        <v>0</v>
      </c>
      <c r="W21" s="101">
        <f t="shared" si="8"/>
        <v>0</v>
      </c>
      <c r="X21" s="101">
        <f t="shared" si="9"/>
        <v>0</v>
      </c>
      <c r="Y21" s="23"/>
      <c r="Z21" s="101">
        <f t="shared" si="10"/>
        <v>0</v>
      </c>
      <c r="AA21" s="101">
        <f t="shared" si="11"/>
        <v>0</v>
      </c>
      <c r="AB21" s="24"/>
      <c r="AC21" s="24"/>
      <c r="AD21" s="101">
        <f t="shared" si="12"/>
        <v>0</v>
      </c>
      <c r="AE21" s="24"/>
      <c r="AF21" s="101">
        <f t="shared" si="13"/>
        <v>0</v>
      </c>
      <c r="AG21" s="102"/>
      <c r="AH21" s="24"/>
    </row>
    <row r="22" spans="1:34" x14ac:dyDescent="0.2">
      <c r="A22" s="22"/>
      <c r="B22" s="22"/>
      <c r="C22" s="22"/>
      <c r="D22" s="22"/>
      <c r="E22" s="100">
        <f t="shared" si="0"/>
        <v>0</v>
      </c>
      <c r="F22" s="101">
        <f t="shared" si="1"/>
        <v>0</v>
      </c>
      <c r="G22" s="23"/>
      <c r="H22" s="101">
        <f t="shared" si="2"/>
        <v>0</v>
      </c>
      <c r="I22" s="23"/>
      <c r="J22" s="24"/>
      <c r="K22" s="101">
        <f t="shared" si="3"/>
        <v>0</v>
      </c>
      <c r="L22" s="24"/>
      <c r="M22" s="23"/>
      <c r="N22" s="101">
        <f t="shared" si="4"/>
        <v>0</v>
      </c>
      <c r="O22" s="23"/>
      <c r="P22" s="101">
        <f t="shared" si="5"/>
        <v>0</v>
      </c>
      <c r="Q22" s="23"/>
      <c r="R22" s="101">
        <f t="shared" si="6"/>
        <v>0</v>
      </c>
      <c r="S22" s="101">
        <f t="shared" si="7"/>
        <v>0</v>
      </c>
      <c r="T22" s="101">
        <f t="shared" si="8"/>
        <v>0</v>
      </c>
      <c r="U22" s="101">
        <f t="shared" si="8"/>
        <v>0</v>
      </c>
      <c r="V22" s="101">
        <f t="shared" si="8"/>
        <v>0</v>
      </c>
      <c r="W22" s="101">
        <f t="shared" si="8"/>
        <v>0</v>
      </c>
      <c r="X22" s="101">
        <f t="shared" si="9"/>
        <v>0</v>
      </c>
      <c r="Y22" s="23"/>
      <c r="Z22" s="101">
        <f t="shared" si="10"/>
        <v>0</v>
      </c>
      <c r="AA22" s="101">
        <f t="shared" si="11"/>
        <v>0</v>
      </c>
      <c r="AB22" s="24"/>
      <c r="AC22" s="24"/>
      <c r="AD22" s="101">
        <f t="shared" si="12"/>
        <v>0</v>
      </c>
      <c r="AE22" s="24"/>
      <c r="AF22" s="101">
        <f t="shared" si="13"/>
        <v>0</v>
      </c>
      <c r="AG22" s="102"/>
      <c r="AH22" s="24"/>
    </row>
    <row r="23" spans="1:34" x14ac:dyDescent="0.2">
      <c r="F23" s="103">
        <f>SUM(F4:F22)</f>
        <v>6600</v>
      </c>
      <c r="H23" s="103">
        <f>SUM(H4:H22)</f>
        <v>3600</v>
      </c>
      <c r="K23" s="103">
        <f>SUM(K4:K22)</f>
        <v>4691.2</v>
      </c>
      <c r="L23" s="104"/>
      <c r="N23" s="103">
        <f>SUM(N4:N22)</f>
        <v>0</v>
      </c>
      <c r="P23" s="103">
        <f>SUM(P4:P22)</f>
        <v>60</v>
      </c>
      <c r="R23" s="103">
        <f t="shared" ref="R23:W23" si="14">SUM(R4:R22)</f>
        <v>0</v>
      </c>
      <c r="S23" s="103">
        <f t="shared" si="14"/>
        <v>172.87</v>
      </c>
      <c r="T23" s="103">
        <f t="shared" si="14"/>
        <v>40.449999999999989</v>
      </c>
      <c r="U23" s="103">
        <f t="shared" si="14"/>
        <v>387.53999999999996</v>
      </c>
      <c r="V23" s="103">
        <f t="shared" si="14"/>
        <v>91.990000000000009</v>
      </c>
      <c r="W23" s="103">
        <f t="shared" si="14"/>
        <v>4.1999999999999993</v>
      </c>
      <c r="AD23" s="103">
        <f>SUM(AD4:AD22)</f>
        <v>239.76</v>
      </c>
      <c r="AE23" s="103">
        <f>SUM(AE4:AE22)</f>
        <v>0</v>
      </c>
      <c r="AF23" s="105">
        <f>SUM(AF4:AF22)</f>
        <v>15888.01</v>
      </c>
      <c r="AG23" s="102"/>
      <c r="AH23" s="101">
        <f>SUM(AH4:AH22)</f>
        <v>0</v>
      </c>
    </row>
    <row r="24" spans="1:34" ht="5.0999999999999996" customHeight="1" x14ac:dyDescent="0.2"/>
    <row r="25" spans="1:34" x14ac:dyDescent="0.2">
      <c r="A25" s="26"/>
      <c r="B25" s="92" t="s">
        <v>36</v>
      </c>
      <c r="C25" s="26"/>
      <c r="D25" s="26"/>
      <c r="E25" s="26"/>
      <c r="F25" s="58">
        <f>+F1</f>
        <v>10</v>
      </c>
      <c r="G25" s="59"/>
      <c r="H25" s="58">
        <f>+H1</f>
        <v>90</v>
      </c>
      <c r="I25" s="58">
        <f>+I1</f>
        <v>1.2</v>
      </c>
      <c r="J25" s="58">
        <f>+J1</f>
        <v>22</v>
      </c>
      <c r="K25" s="59"/>
      <c r="L25" s="59" t="s">
        <v>7</v>
      </c>
      <c r="M25" s="58">
        <f>+M1</f>
        <v>0.45</v>
      </c>
      <c r="N25" s="59"/>
      <c r="O25" s="25">
        <f>+O1</f>
        <v>30</v>
      </c>
      <c r="P25" s="26"/>
      <c r="Q25" s="28">
        <f>+Q1</f>
        <v>50</v>
      </c>
      <c r="R25" s="26"/>
      <c r="S25" s="38">
        <f>+S1</f>
        <v>6.2E-2</v>
      </c>
      <c r="T25" s="38">
        <f>+T1</f>
        <v>1.4500000000000001E-2</v>
      </c>
      <c r="U25" s="38">
        <f>+U1</f>
        <v>0.13900000000000001</v>
      </c>
      <c r="V25" s="38">
        <f>+V1</f>
        <v>3.3000000000000002E-2</v>
      </c>
      <c r="W25" s="38">
        <f>+W1</f>
        <v>1.5E-3</v>
      </c>
      <c r="X25" s="26"/>
      <c r="Y25" s="25">
        <v>84</v>
      </c>
      <c r="Z25" s="63"/>
      <c r="AA25" s="38">
        <f>+AA1</f>
        <v>7.0000000000000007E-2</v>
      </c>
      <c r="AB25" s="38"/>
      <c r="AC25" s="38"/>
      <c r="AD25" s="26"/>
      <c r="AE25" s="26"/>
      <c r="AF25" s="26"/>
      <c r="AG25" s="94"/>
      <c r="AH25" s="26" t="s">
        <v>7</v>
      </c>
    </row>
    <row r="26" spans="1:34" x14ac:dyDescent="0.2">
      <c r="A26" s="66"/>
      <c r="B26" s="66"/>
      <c r="C26" s="66" t="s">
        <v>11</v>
      </c>
      <c r="D26" s="66" t="s">
        <v>1</v>
      </c>
      <c r="E26" s="66" t="s">
        <v>30</v>
      </c>
      <c r="F26" s="66" t="s">
        <v>21</v>
      </c>
      <c r="G26" s="66" t="s">
        <v>11</v>
      </c>
      <c r="H26" s="66" t="s">
        <v>2</v>
      </c>
      <c r="I26" s="66" t="s">
        <v>7</v>
      </c>
      <c r="J26" s="66" t="s">
        <v>3</v>
      </c>
      <c r="K26" s="66" t="s">
        <v>17</v>
      </c>
      <c r="L26" s="66" t="s">
        <v>5</v>
      </c>
      <c r="M26" s="66" t="s">
        <v>5</v>
      </c>
      <c r="N26" s="66" t="s">
        <v>5</v>
      </c>
      <c r="O26" s="66" t="s">
        <v>9</v>
      </c>
      <c r="P26" s="66" t="s">
        <v>15</v>
      </c>
      <c r="Q26" s="66" t="s">
        <v>18</v>
      </c>
      <c r="R26" s="66" t="s">
        <v>20</v>
      </c>
      <c r="S26" s="66"/>
      <c r="T26" s="66"/>
      <c r="U26" s="66"/>
      <c r="V26" s="66" t="s">
        <v>24</v>
      </c>
      <c r="W26" s="66"/>
      <c r="X26" s="66" t="s">
        <v>17</v>
      </c>
      <c r="Y26" s="66" t="s">
        <v>11</v>
      </c>
      <c r="Z26" s="66" t="s">
        <v>7</v>
      </c>
      <c r="AA26" s="66" t="s">
        <v>28</v>
      </c>
      <c r="AB26" s="66" t="s">
        <v>46</v>
      </c>
      <c r="AC26" s="66" t="s">
        <v>46</v>
      </c>
      <c r="AD26" s="66" t="s">
        <v>17</v>
      </c>
      <c r="AE26" s="66" t="s">
        <v>33</v>
      </c>
      <c r="AF26" s="66" t="s">
        <v>17</v>
      </c>
      <c r="AG26" s="97"/>
      <c r="AH26" s="66" t="s">
        <v>43</v>
      </c>
    </row>
    <row r="27" spans="1:34" x14ac:dyDescent="0.2">
      <c r="A27" s="68" t="s">
        <v>0</v>
      </c>
      <c r="B27" s="68" t="s">
        <v>45</v>
      </c>
      <c r="C27" s="68" t="s">
        <v>12</v>
      </c>
      <c r="D27" s="68" t="s">
        <v>39</v>
      </c>
      <c r="E27" s="68" t="s">
        <v>31</v>
      </c>
      <c r="F27" s="68" t="s">
        <v>16</v>
      </c>
      <c r="G27" s="68" t="s">
        <v>14</v>
      </c>
      <c r="H27" s="68" t="s">
        <v>16</v>
      </c>
      <c r="I27" s="68" t="s">
        <v>6</v>
      </c>
      <c r="J27" s="68" t="s">
        <v>32</v>
      </c>
      <c r="K27" s="68" t="s">
        <v>4</v>
      </c>
      <c r="L27" s="68" t="s">
        <v>106</v>
      </c>
      <c r="M27" s="68" t="s">
        <v>6</v>
      </c>
      <c r="N27" s="68" t="s">
        <v>16</v>
      </c>
      <c r="O27" s="68" t="s">
        <v>10</v>
      </c>
      <c r="P27" s="68" t="s">
        <v>16</v>
      </c>
      <c r="Q27" s="68" t="s">
        <v>19</v>
      </c>
      <c r="R27" s="68" t="s">
        <v>16</v>
      </c>
      <c r="S27" s="68" t="s">
        <v>22</v>
      </c>
      <c r="T27" s="68" t="s">
        <v>23</v>
      </c>
      <c r="U27" s="68" t="s">
        <v>24</v>
      </c>
      <c r="V27" s="68" t="s">
        <v>25</v>
      </c>
      <c r="W27" s="68" t="s">
        <v>26</v>
      </c>
      <c r="X27" s="68" t="s">
        <v>27</v>
      </c>
      <c r="Y27" s="68" t="s">
        <v>29</v>
      </c>
      <c r="Z27" s="68" t="s">
        <v>8</v>
      </c>
      <c r="AA27" s="68" t="s">
        <v>29</v>
      </c>
      <c r="AB27" s="68" t="s">
        <v>6</v>
      </c>
      <c r="AC27" s="68" t="s">
        <v>13</v>
      </c>
      <c r="AD27" s="68" t="s">
        <v>8</v>
      </c>
      <c r="AE27" s="68" t="s">
        <v>34</v>
      </c>
      <c r="AF27" s="68" t="s">
        <v>16</v>
      </c>
      <c r="AG27" s="99"/>
      <c r="AH27" s="68" t="s">
        <v>44</v>
      </c>
    </row>
    <row r="28" spans="1:34" x14ac:dyDescent="0.2">
      <c r="A28" s="21"/>
      <c r="B28" s="22"/>
      <c r="C28" s="22"/>
      <c r="D28" s="22"/>
      <c r="E28" s="100">
        <f>+C28*D28</f>
        <v>0</v>
      </c>
      <c r="F28" s="101">
        <f>ROUND(E28*$F$25,2)</f>
        <v>0</v>
      </c>
      <c r="G28" s="23"/>
      <c r="H28" s="101">
        <f>ROUND(G28*$H$25,2)</f>
        <v>0</v>
      </c>
      <c r="I28" s="23"/>
      <c r="J28" s="24"/>
      <c r="K28" s="101">
        <f>ROUND((I28*$I$25)+(J28*$J$25),2)</f>
        <v>0</v>
      </c>
      <c r="L28" s="24"/>
      <c r="M28" s="23"/>
      <c r="N28" s="101">
        <f>ROUND(L28+(M28*$M$25),2)</f>
        <v>0</v>
      </c>
      <c r="O28" s="23"/>
      <c r="P28" s="101">
        <f>ROUND(O28*$O$25,2)</f>
        <v>0</v>
      </c>
      <c r="Q28" s="23"/>
      <c r="R28" s="101">
        <f>ROUND(Q28*$Q$25,2)</f>
        <v>0</v>
      </c>
      <c r="S28" s="101">
        <f>ROUND(($P28+$R28+($J$25*$J28))*S$25,2)</f>
        <v>0</v>
      </c>
      <c r="T28" s="101">
        <f t="shared" ref="T28:W42" si="15">ROUND(($P28+$R28+($J$25*$J28))*T$25,2)</f>
        <v>0</v>
      </c>
      <c r="U28" s="101">
        <f t="shared" si="15"/>
        <v>0</v>
      </c>
      <c r="V28" s="101">
        <f t="shared" si="15"/>
        <v>0</v>
      </c>
      <c r="W28" s="101">
        <f t="shared" si="15"/>
        <v>0</v>
      </c>
      <c r="X28" s="101">
        <f>+P28+R28+SUM(S28:W28)</f>
        <v>0</v>
      </c>
      <c r="Y28" s="23"/>
      <c r="Z28" s="101">
        <f>ROUND(Y28*$Y$25,2)</f>
        <v>0</v>
      </c>
      <c r="AA28" s="101">
        <f>ROUND(Z28*$AA$25,2)</f>
        <v>0</v>
      </c>
      <c r="AB28" s="24"/>
      <c r="AC28" s="24"/>
      <c r="AD28" s="101">
        <f t="shared" ref="AD28:AD42" si="16">SUM(Z28:AC28)</f>
        <v>0</v>
      </c>
      <c r="AE28" s="24"/>
      <c r="AF28" s="101">
        <f>+F28+H28+K28+N28+X28+AD28+AE28</f>
        <v>0</v>
      </c>
      <c r="AG28" s="102"/>
      <c r="AH28" s="24"/>
    </row>
    <row r="29" spans="1:34" x14ac:dyDescent="0.2">
      <c r="A29" s="21"/>
      <c r="B29" s="22"/>
      <c r="C29" s="22"/>
      <c r="D29" s="22"/>
      <c r="E29" s="100">
        <f t="shared" ref="E29:E42" si="17">+C29*D29</f>
        <v>0</v>
      </c>
      <c r="F29" s="101">
        <f t="shared" ref="F29:F42" si="18">ROUND(E29*$F$25,2)</f>
        <v>0</v>
      </c>
      <c r="G29" s="23"/>
      <c r="H29" s="101">
        <f t="shared" ref="H29:H42" si="19">ROUND(G29*$H$25,2)</f>
        <v>0</v>
      </c>
      <c r="I29" s="23"/>
      <c r="J29" s="24"/>
      <c r="K29" s="101">
        <f t="shared" ref="K29:K42" si="20">ROUND((I29*$I$25)+(J29*$J$25),2)</f>
        <v>0</v>
      </c>
      <c r="L29" s="24"/>
      <c r="M29" s="23"/>
      <c r="N29" s="101">
        <f t="shared" ref="N29:N42" si="21">ROUND(L29+(M29*$M$25),2)</f>
        <v>0</v>
      </c>
      <c r="O29" s="23"/>
      <c r="P29" s="101">
        <f t="shared" ref="P29:P42" si="22">ROUND(O29*$O$25,2)</f>
        <v>0</v>
      </c>
      <c r="Q29" s="23"/>
      <c r="R29" s="101">
        <f t="shared" ref="R29:R42" si="23">ROUND(Q29*$Q$25,2)</f>
        <v>0</v>
      </c>
      <c r="S29" s="101">
        <f t="shared" ref="S29:S42" si="24">ROUND(($P29+$R29+($J$25*$J29))*S$25,2)</f>
        <v>0</v>
      </c>
      <c r="T29" s="101">
        <f t="shared" si="15"/>
        <v>0</v>
      </c>
      <c r="U29" s="101">
        <f t="shared" si="15"/>
        <v>0</v>
      </c>
      <c r="V29" s="101">
        <f t="shared" si="15"/>
        <v>0</v>
      </c>
      <c r="W29" s="101">
        <f t="shared" si="15"/>
        <v>0</v>
      </c>
      <c r="X29" s="101">
        <f t="shared" ref="X29:X42" si="25">+P29+R29+SUM(S29:W29)</f>
        <v>0</v>
      </c>
      <c r="Y29" s="23"/>
      <c r="Z29" s="101">
        <f t="shared" ref="Z29:Z42" si="26">ROUND(Y29*$Y$25,2)</f>
        <v>0</v>
      </c>
      <c r="AA29" s="101">
        <f t="shared" ref="AA29:AA42" si="27">ROUND(Z29*$AA$25,2)</f>
        <v>0</v>
      </c>
      <c r="AB29" s="24"/>
      <c r="AC29" s="24"/>
      <c r="AD29" s="101">
        <f t="shared" si="16"/>
        <v>0</v>
      </c>
      <c r="AE29" s="24"/>
      <c r="AF29" s="101">
        <f t="shared" ref="AF29:AF42" si="28">+F29+H29+K29+N29+X29+AD29+AE29</f>
        <v>0</v>
      </c>
      <c r="AG29" s="102"/>
      <c r="AH29" s="24"/>
    </row>
    <row r="30" spans="1:34" x14ac:dyDescent="0.2">
      <c r="A30" s="21"/>
      <c r="B30" s="22"/>
      <c r="C30" s="22"/>
      <c r="D30" s="22"/>
      <c r="E30" s="100">
        <f t="shared" si="17"/>
        <v>0</v>
      </c>
      <c r="F30" s="101">
        <f t="shared" si="18"/>
        <v>0</v>
      </c>
      <c r="G30" s="23"/>
      <c r="H30" s="101">
        <f t="shared" si="19"/>
        <v>0</v>
      </c>
      <c r="I30" s="23"/>
      <c r="J30" s="24"/>
      <c r="K30" s="101">
        <f t="shared" si="20"/>
        <v>0</v>
      </c>
      <c r="L30" s="24"/>
      <c r="M30" s="23"/>
      <c r="N30" s="101">
        <f t="shared" si="21"/>
        <v>0</v>
      </c>
      <c r="O30" s="23"/>
      <c r="P30" s="101">
        <f t="shared" si="22"/>
        <v>0</v>
      </c>
      <c r="Q30" s="23"/>
      <c r="R30" s="101">
        <f t="shared" si="23"/>
        <v>0</v>
      </c>
      <c r="S30" s="101">
        <f t="shared" si="24"/>
        <v>0</v>
      </c>
      <c r="T30" s="101">
        <f t="shared" si="15"/>
        <v>0</v>
      </c>
      <c r="U30" s="101">
        <f t="shared" si="15"/>
        <v>0</v>
      </c>
      <c r="V30" s="101">
        <f t="shared" si="15"/>
        <v>0</v>
      </c>
      <c r="W30" s="101">
        <f t="shared" si="15"/>
        <v>0</v>
      </c>
      <c r="X30" s="101">
        <f t="shared" si="25"/>
        <v>0</v>
      </c>
      <c r="Y30" s="23"/>
      <c r="Z30" s="101">
        <f t="shared" si="26"/>
        <v>0</v>
      </c>
      <c r="AA30" s="101">
        <f t="shared" si="27"/>
        <v>0</v>
      </c>
      <c r="AB30" s="24"/>
      <c r="AC30" s="24"/>
      <c r="AD30" s="101">
        <f t="shared" si="16"/>
        <v>0</v>
      </c>
      <c r="AE30" s="24"/>
      <c r="AF30" s="101">
        <f t="shared" si="28"/>
        <v>0</v>
      </c>
      <c r="AG30" s="102"/>
      <c r="AH30" s="24"/>
    </row>
    <row r="31" spans="1:34" x14ac:dyDescent="0.2">
      <c r="A31" s="21"/>
      <c r="B31" s="22"/>
      <c r="C31" s="22"/>
      <c r="D31" s="22"/>
      <c r="E31" s="100">
        <f t="shared" si="17"/>
        <v>0</v>
      </c>
      <c r="F31" s="101">
        <f t="shared" si="18"/>
        <v>0</v>
      </c>
      <c r="G31" s="23"/>
      <c r="H31" s="101">
        <f t="shared" si="19"/>
        <v>0</v>
      </c>
      <c r="I31" s="23"/>
      <c r="J31" s="24"/>
      <c r="K31" s="101">
        <f t="shared" si="20"/>
        <v>0</v>
      </c>
      <c r="L31" s="24"/>
      <c r="M31" s="23"/>
      <c r="N31" s="101">
        <f t="shared" si="21"/>
        <v>0</v>
      </c>
      <c r="O31" s="23"/>
      <c r="P31" s="101">
        <f t="shared" si="22"/>
        <v>0</v>
      </c>
      <c r="Q31" s="23"/>
      <c r="R31" s="101">
        <f t="shared" si="23"/>
        <v>0</v>
      </c>
      <c r="S31" s="101">
        <f t="shared" si="24"/>
        <v>0</v>
      </c>
      <c r="T31" s="101">
        <f t="shared" si="15"/>
        <v>0</v>
      </c>
      <c r="U31" s="101">
        <f t="shared" si="15"/>
        <v>0</v>
      </c>
      <c r="V31" s="101">
        <f t="shared" si="15"/>
        <v>0</v>
      </c>
      <c r="W31" s="101">
        <f t="shared" si="15"/>
        <v>0</v>
      </c>
      <c r="X31" s="101">
        <f t="shared" si="25"/>
        <v>0</v>
      </c>
      <c r="Y31" s="23"/>
      <c r="Z31" s="101">
        <f t="shared" si="26"/>
        <v>0</v>
      </c>
      <c r="AA31" s="101">
        <f t="shared" si="27"/>
        <v>0</v>
      </c>
      <c r="AB31" s="24"/>
      <c r="AC31" s="24"/>
      <c r="AD31" s="101">
        <f t="shared" si="16"/>
        <v>0</v>
      </c>
      <c r="AE31" s="24"/>
      <c r="AF31" s="101">
        <f t="shared" si="28"/>
        <v>0</v>
      </c>
      <c r="AG31" s="102"/>
      <c r="AH31" s="24"/>
    </row>
    <row r="32" spans="1:34" x14ac:dyDescent="0.2">
      <c r="A32" s="21"/>
      <c r="B32" s="22"/>
      <c r="C32" s="22"/>
      <c r="D32" s="22"/>
      <c r="E32" s="100">
        <f t="shared" si="17"/>
        <v>0</v>
      </c>
      <c r="F32" s="101">
        <f t="shared" si="18"/>
        <v>0</v>
      </c>
      <c r="G32" s="23"/>
      <c r="H32" s="101">
        <f t="shared" si="19"/>
        <v>0</v>
      </c>
      <c r="I32" s="23"/>
      <c r="J32" s="24"/>
      <c r="K32" s="101">
        <f t="shared" si="20"/>
        <v>0</v>
      </c>
      <c r="L32" s="24"/>
      <c r="M32" s="23"/>
      <c r="N32" s="101">
        <f t="shared" si="21"/>
        <v>0</v>
      </c>
      <c r="O32" s="23"/>
      <c r="P32" s="101">
        <f t="shared" si="22"/>
        <v>0</v>
      </c>
      <c r="Q32" s="23"/>
      <c r="R32" s="101">
        <f t="shared" si="23"/>
        <v>0</v>
      </c>
      <c r="S32" s="101">
        <f t="shared" si="24"/>
        <v>0</v>
      </c>
      <c r="T32" s="101">
        <f t="shared" si="15"/>
        <v>0</v>
      </c>
      <c r="U32" s="101">
        <f t="shared" si="15"/>
        <v>0</v>
      </c>
      <c r="V32" s="101">
        <f t="shared" si="15"/>
        <v>0</v>
      </c>
      <c r="W32" s="101">
        <f t="shared" si="15"/>
        <v>0</v>
      </c>
      <c r="X32" s="101">
        <f t="shared" si="25"/>
        <v>0</v>
      </c>
      <c r="Y32" s="23"/>
      <c r="Z32" s="101">
        <f t="shared" si="26"/>
        <v>0</v>
      </c>
      <c r="AA32" s="101">
        <f t="shared" si="27"/>
        <v>0</v>
      </c>
      <c r="AB32" s="24"/>
      <c r="AC32" s="24"/>
      <c r="AD32" s="101">
        <f t="shared" si="16"/>
        <v>0</v>
      </c>
      <c r="AE32" s="24"/>
      <c r="AF32" s="101">
        <f t="shared" si="28"/>
        <v>0</v>
      </c>
      <c r="AG32" s="102"/>
      <c r="AH32" s="24"/>
    </row>
    <row r="33" spans="1:34" x14ac:dyDescent="0.2">
      <c r="A33" s="21"/>
      <c r="B33" s="22"/>
      <c r="C33" s="22"/>
      <c r="D33" s="22"/>
      <c r="E33" s="100">
        <f t="shared" si="17"/>
        <v>0</v>
      </c>
      <c r="F33" s="101">
        <f t="shared" si="18"/>
        <v>0</v>
      </c>
      <c r="G33" s="23"/>
      <c r="H33" s="101">
        <f t="shared" si="19"/>
        <v>0</v>
      </c>
      <c r="I33" s="23"/>
      <c r="J33" s="24"/>
      <c r="K33" s="101">
        <f t="shared" si="20"/>
        <v>0</v>
      </c>
      <c r="L33" s="24"/>
      <c r="M33" s="23"/>
      <c r="N33" s="101">
        <f t="shared" si="21"/>
        <v>0</v>
      </c>
      <c r="O33" s="23"/>
      <c r="P33" s="101">
        <f t="shared" si="22"/>
        <v>0</v>
      </c>
      <c r="Q33" s="23"/>
      <c r="R33" s="101">
        <f t="shared" si="23"/>
        <v>0</v>
      </c>
      <c r="S33" s="101">
        <f t="shared" si="24"/>
        <v>0</v>
      </c>
      <c r="T33" s="101">
        <f t="shared" si="15"/>
        <v>0</v>
      </c>
      <c r="U33" s="101">
        <f t="shared" si="15"/>
        <v>0</v>
      </c>
      <c r="V33" s="101">
        <f t="shared" si="15"/>
        <v>0</v>
      </c>
      <c r="W33" s="101">
        <f t="shared" si="15"/>
        <v>0</v>
      </c>
      <c r="X33" s="101">
        <f t="shared" si="25"/>
        <v>0</v>
      </c>
      <c r="Y33" s="23"/>
      <c r="Z33" s="101">
        <f t="shared" si="26"/>
        <v>0</v>
      </c>
      <c r="AA33" s="101">
        <f t="shared" si="27"/>
        <v>0</v>
      </c>
      <c r="AB33" s="24"/>
      <c r="AC33" s="24"/>
      <c r="AD33" s="101">
        <f t="shared" si="16"/>
        <v>0</v>
      </c>
      <c r="AE33" s="24"/>
      <c r="AF33" s="101">
        <f t="shared" si="28"/>
        <v>0</v>
      </c>
      <c r="AG33" s="102"/>
      <c r="AH33" s="24"/>
    </row>
    <row r="34" spans="1:34" x14ac:dyDescent="0.2">
      <c r="A34" s="21"/>
      <c r="B34" s="22"/>
      <c r="C34" s="22"/>
      <c r="D34" s="22"/>
      <c r="E34" s="100">
        <f t="shared" si="17"/>
        <v>0</v>
      </c>
      <c r="F34" s="101">
        <f t="shared" si="18"/>
        <v>0</v>
      </c>
      <c r="G34" s="23"/>
      <c r="H34" s="101">
        <f t="shared" si="19"/>
        <v>0</v>
      </c>
      <c r="I34" s="23"/>
      <c r="J34" s="24"/>
      <c r="K34" s="101">
        <f t="shared" si="20"/>
        <v>0</v>
      </c>
      <c r="L34" s="24"/>
      <c r="M34" s="23"/>
      <c r="N34" s="101">
        <f t="shared" si="21"/>
        <v>0</v>
      </c>
      <c r="O34" s="23"/>
      <c r="P34" s="101">
        <f t="shared" si="22"/>
        <v>0</v>
      </c>
      <c r="Q34" s="23"/>
      <c r="R34" s="101">
        <f t="shared" si="23"/>
        <v>0</v>
      </c>
      <c r="S34" s="101">
        <f t="shared" si="24"/>
        <v>0</v>
      </c>
      <c r="T34" s="101">
        <f t="shared" si="15"/>
        <v>0</v>
      </c>
      <c r="U34" s="101">
        <f t="shared" si="15"/>
        <v>0</v>
      </c>
      <c r="V34" s="101">
        <f t="shared" si="15"/>
        <v>0</v>
      </c>
      <c r="W34" s="101">
        <f t="shared" si="15"/>
        <v>0</v>
      </c>
      <c r="X34" s="101">
        <f t="shared" si="25"/>
        <v>0</v>
      </c>
      <c r="Y34" s="23"/>
      <c r="Z34" s="101">
        <f t="shared" si="26"/>
        <v>0</v>
      </c>
      <c r="AA34" s="101">
        <f t="shared" si="27"/>
        <v>0</v>
      </c>
      <c r="AB34" s="24"/>
      <c r="AC34" s="24"/>
      <c r="AD34" s="101">
        <f t="shared" si="16"/>
        <v>0</v>
      </c>
      <c r="AE34" s="24"/>
      <c r="AF34" s="101">
        <f t="shared" si="28"/>
        <v>0</v>
      </c>
      <c r="AG34" s="102"/>
      <c r="AH34" s="24"/>
    </row>
    <row r="35" spans="1:34" x14ac:dyDescent="0.2">
      <c r="A35" s="21"/>
      <c r="B35" s="22"/>
      <c r="C35" s="22"/>
      <c r="D35" s="22"/>
      <c r="E35" s="100">
        <f t="shared" si="17"/>
        <v>0</v>
      </c>
      <c r="F35" s="101">
        <f t="shared" si="18"/>
        <v>0</v>
      </c>
      <c r="G35" s="23"/>
      <c r="H35" s="101">
        <f t="shared" si="19"/>
        <v>0</v>
      </c>
      <c r="I35" s="23"/>
      <c r="J35" s="24"/>
      <c r="K35" s="101">
        <f t="shared" si="20"/>
        <v>0</v>
      </c>
      <c r="L35" s="24"/>
      <c r="M35" s="23"/>
      <c r="N35" s="101">
        <f t="shared" si="21"/>
        <v>0</v>
      </c>
      <c r="O35" s="23"/>
      <c r="P35" s="101">
        <f t="shared" si="22"/>
        <v>0</v>
      </c>
      <c r="Q35" s="23"/>
      <c r="R35" s="101">
        <f t="shared" si="23"/>
        <v>0</v>
      </c>
      <c r="S35" s="101">
        <f t="shared" si="24"/>
        <v>0</v>
      </c>
      <c r="T35" s="101">
        <f t="shared" si="15"/>
        <v>0</v>
      </c>
      <c r="U35" s="101">
        <f t="shared" si="15"/>
        <v>0</v>
      </c>
      <c r="V35" s="101">
        <f t="shared" si="15"/>
        <v>0</v>
      </c>
      <c r="W35" s="101">
        <f t="shared" si="15"/>
        <v>0</v>
      </c>
      <c r="X35" s="101">
        <f t="shared" si="25"/>
        <v>0</v>
      </c>
      <c r="Y35" s="23"/>
      <c r="Z35" s="101">
        <f t="shared" si="26"/>
        <v>0</v>
      </c>
      <c r="AA35" s="101">
        <f t="shared" si="27"/>
        <v>0</v>
      </c>
      <c r="AB35" s="24"/>
      <c r="AC35" s="24"/>
      <c r="AD35" s="101">
        <f t="shared" si="16"/>
        <v>0</v>
      </c>
      <c r="AE35" s="24"/>
      <c r="AF35" s="101">
        <f t="shared" si="28"/>
        <v>0</v>
      </c>
      <c r="AG35" s="102"/>
      <c r="AH35" s="24"/>
    </row>
    <row r="36" spans="1:34" x14ac:dyDescent="0.2">
      <c r="A36" s="21"/>
      <c r="B36" s="22"/>
      <c r="C36" s="22"/>
      <c r="D36" s="22"/>
      <c r="E36" s="100">
        <f t="shared" si="17"/>
        <v>0</v>
      </c>
      <c r="F36" s="101">
        <f t="shared" si="18"/>
        <v>0</v>
      </c>
      <c r="G36" s="23"/>
      <c r="H36" s="101">
        <f t="shared" si="19"/>
        <v>0</v>
      </c>
      <c r="I36" s="23"/>
      <c r="J36" s="24"/>
      <c r="K36" s="101">
        <f t="shared" si="20"/>
        <v>0</v>
      </c>
      <c r="L36" s="24"/>
      <c r="M36" s="23"/>
      <c r="N36" s="101">
        <f t="shared" si="21"/>
        <v>0</v>
      </c>
      <c r="O36" s="23"/>
      <c r="P36" s="101">
        <f t="shared" si="22"/>
        <v>0</v>
      </c>
      <c r="Q36" s="23"/>
      <c r="R36" s="101">
        <f t="shared" si="23"/>
        <v>0</v>
      </c>
      <c r="S36" s="101">
        <f t="shared" si="24"/>
        <v>0</v>
      </c>
      <c r="T36" s="101">
        <f t="shared" si="15"/>
        <v>0</v>
      </c>
      <c r="U36" s="101">
        <f t="shared" si="15"/>
        <v>0</v>
      </c>
      <c r="V36" s="101">
        <f t="shared" si="15"/>
        <v>0</v>
      </c>
      <c r="W36" s="101">
        <f t="shared" si="15"/>
        <v>0</v>
      </c>
      <c r="X36" s="101">
        <f t="shared" si="25"/>
        <v>0</v>
      </c>
      <c r="Y36" s="23"/>
      <c r="Z36" s="101">
        <f t="shared" si="26"/>
        <v>0</v>
      </c>
      <c r="AA36" s="101">
        <f t="shared" si="27"/>
        <v>0</v>
      </c>
      <c r="AB36" s="24"/>
      <c r="AC36" s="24"/>
      <c r="AD36" s="101">
        <f t="shared" si="16"/>
        <v>0</v>
      </c>
      <c r="AE36" s="24"/>
      <c r="AF36" s="101">
        <f t="shared" si="28"/>
        <v>0</v>
      </c>
      <c r="AG36" s="102"/>
      <c r="AH36" s="24"/>
    </row>
    <row r="37" spans="1:34" x14ac:dyDescent="0.2">
      <c r="A37" s="21"/>
      <c r="B37" s="22"/>
      <c r="C37" s="22"/>
      <c r="D37" s="22"/>
      <c r="E37" s="100">
        <f t="shared" si="17"/>
        <v>0</v>
      </c>
      <c r="F37" s="101">
        <f t="shared" si="18"/>
        <v>0</v>
      </c>
      <c r="G37" s="23"/>
      <c r="H37" s="101">
        <f t="shared" si="19"/>
        <v>0</v>
      </c>
      <c r="I37" s="23"/>
      <c r="J37" s="24"/>
      <c r="K37" s="101">
        <f t="shared" si="20"/>
        <v>0</v>
      </c>
      <c r="L37" s="24"/>
      <c r="M37" s="23"/>
      <c r="N37" s="101">
        <f t="shared" si="21"/>
        <v>0</v>
      </c>
      <c r="O37" s="23"/>
      <c r="P37" s="101">
        <f t="shared" si="22"/>
        <v>0</v>
      </c>
      <c r="Q37" s="23"/>
      <c r="R37" s="101">
        <f t="shared" si="23"/>
        <v>0</v>
      </c>
      <c r="S37" s="101">
        <f t="shared" si="24"/>
        <v>0</v>
      </c>
      <c r="T37" s="101">
        <f t="shared" si="15"/>
        <v>0</v>
      </c>
      <c r="U37" s="101">
        <f t="shared" si="15"/>
        <v>0</v>
      </c>
      <c r="V37" s="101">
        <f t="shared" si="15"/>
        <v>0</v>
      </c>
      <c r="W37" s="101">
        <f t="shared" si="15"/>
        <v>0</v>
      </c>
      <c r="X37" s="101">
        <f>+P37+R37+SUM(S37:W37)</f>
        <v>0</v>
      </c>
      <c r="Y37" s="23"/>
      <c r="Z37" s="101">
        <f t="shared" si="26"/>
        <v>0</v>
      </c>
      <c r="AA37" s="101">
        <f t="shared" si="27"/>
        <v>0</v>
      </c>
      <c r="AB37" s="24"/>
      <c r="AC37" s="24"/>
      <c r="AD37" s="101">
        <f>SUM(Z37:AC37)</f>
        <v>0</v>
      </c>
      <c r="AE37" s="24"/>
      <c r="AF37" s="101">
        <f>+F37+H37+K37+N37+X37+AD37+AE37</f>
        <v>0</v>
      </c>
      <c r="AG37" s="102"/>
      <c r="AH37" s="24"/>
    </row>
    <row r="38" spans="1:34" x14ac:dyDescent="0.2">
      <c r="A38" s="22"/>
      <c r="B38" s="22"/>
      <c r="C38" s="22"/>
      <c r="D38" s="22"/>
      <c r="E38" s="100">
        <f t="shared" si="17"/>
        <v>0</v>
      </c>
      <c r="F38" s="101">
        <f t="shared" si="18"/>
        <v>0</v>
      </c>
      <c r="G38" s="23"/>
      <c r="H38" s="101">
        <f t="shared" si="19"/>
        <v>0</v>
      </c>
      <c r="I38" s="23"/>
      <c r="J38" s="24"/>
      <c r="K38" s="101">
        <f t="shared" si="20"/>
        <v>0</v>
      </c>
      <c r="L38" s="24"/>
      <c r="M38" s="23"/>
      <c r="N38" s="101">
        <f t="shared" si="21"/>
        <v>0</v>
      </c>
      <c r="O38" s="23"/>
      <c r="P38" s="101">
        <f t="shared" si="22"/>
        <v>0</v>
      </c>
      <c r="Q38" s="23"/>
      <c r="R38" s="101">
        <f t="shared" si="23"/>
        <v>0</v>
      </c>
      <c r="S38" s="101">
        <f t="shared" si="24"/>
        <v>0</v>
      </c>
      <c r="T38" s="101">
        <f t="shared" si="15"/>
        <v>0</v>
      </c>
      <c r="U38" s="101">
        <f t="shared" si="15"/>
        <v>0</v>
      </c>
      <c r="V38" s="101">
        <f t="shared" si="15"/>
        <v>0</v>
      </c>
      <c r="W38" s="101">
        <f t="shared" si="15"/>
        <v>0</v>
      </c>
      <c r="X38" s="101">
        <f t="shared" si="25"/>
        <v>0</v>
      </c>
      <c r="Y38" s="23"/>
      <c r="Z38" s="101">
        <f t="shared" si="26"/>
        <v>0</v>
      </c>
      <c r="AA38" s="101">
        <f t="shared" si="27"/>
        <v>0</v>
      </c>
      <c r="AB38" s="24"/>
      <c r="AC38" s="24"/>
      <c r="AD38" s="101">
        <f t="shared" si="16"/>
        <v>0</v>
      </c>
      <c r="AE38" s="24"/>
      <c r="AF38" s="101">
        <f t="shared" si="28"/>
        <v>0</v>
      </c>
      <c r="AG38" s="102"/>
      <c r="AH38" s="24"/>
    </row>
    <row r="39" spans="1:34" x14ac:dyDescent="0.2">
      <c r="A39" s="22"/>
      <c r="B39" s="22"/>
      <c r="C39" s="22"/>
      <c r="D39" s="22"/>
      <c r="E39" s="100">
        <f t="shared" si="17"/>
        <v>0</v>
      </c>
      <c r="F39" s="101">
        <f t="shared" si="18"/>
        <v>0</v>
      </c>
      <c r="G39" s="23"/>
      <c r="H39" s="101">
        <f t="shared" si="19"/>
        <v>0</v>
      </c>
      <c r="I39" s="23"/>
      <c r="J39" s="24"/>
      <c r="K39" s="101">
        <f t="shared" si="20"/>
        <v>0</v>
      </c>
      <c r="L39" s="24"/>
      <c r="M39" s="23"/>
      <c r="N39" s="101">
        <f t="shared" si="21"/>
        <v>0</v>
      </c>
      <c r="O39" s="23"/>
      <c r="P39" s="101">
        <f t="shared" si="22"/>
        <v>0</v>
      </c>
      <c r="Q39" s="23"/>
      <c r="R39" s="101">
        <f t="shared" si="23"/>
        <v>0</v>
      </c>
      <c r="S39" s="101">
        <f t="shared" si="24"/>
        <v>0</v>
      </c>
      <c r="T39" s="101">
        <f t="shared" si="15"/>
        <v>0</v>
      </c>
      <c r="U39" s="101">
        <f t="shared" si="15"/>
        <v>0</v>
      </c>
      <c r="V39" s="101">
        <f t="shared" si="15"/>
        <v>0</v>
      </c>
      <c r="W39" s="101">
        <f t="shared" si="15"/>
        <v>0</v>
      </c>
      <c r="X39" s="101">
        <f t="shared" si="25"/>
        <v>0</v>
      </c>
      <c r="Y39" s="23"/>
      <c r="Z39" s="101">
        <f t="shared" si="26"/>
        <v>0</v>
      </c>
      <c r="AA39" s="101">
        <f t="shared" si="27"/>
        <v>0</v>
      </c>
      <c r="AB39" s="24"/>
      <c r="AC39" s="24"/>
      <c r="AD39" s="101">
        <f t="shared" si="16"/>
        <v>0</v>
      </c>
      <c r="AE39" s="24"/>
      <c r="AF39" s="101">
        <f t="shared" si="28"/>
        <v>0</v>
      </c>
      <c r="AG39" s="102"/>
      <c r="AH39" s="24"/>
    </row>
    <row r="40" spans="1:34" x14ac:dyDescent="0.2">
      <c r="A40" s="22"/>
      <c r="B40" s="22"/>
      <c r="C40" s="22"/>
      <c r="D40" s="22"/>
      <c r="E40" s="100">
        <f t="shared" si="17"/>
        <v>0</v>
      </c>
      <c r="F40" s="101">
        <f t="shared" si="18"/>
        <v>0</v>
      </c>
      <c r="G40" s="23"/>
      <c r="H40" s="101">
        <f t="shared" si="19"/>
        <v>0</v>
      </c>
      <c r="I40" s="23"/>
      <c r="J40" s="24"/>
      <c r="K40" s="101">
        <f t="shared" si="20"/>
        <v>0</v>
      </c>
      <c r="L40" s="24"/>
      <c r="M40" s="23"/>
      <c r="N40" s="101">
        <f t="shared" si="21"/>
        <v>0</v>
      </c>
      <c r="O40" s="23"/>
      <c r="P40" s="101">
        <f t="shared" si="22"/>
        <v>0</v>
      </c>
      <c r="Q40" s="23"/>
      <c r="R40" s="101">
        <f t="shared" si="23"/>
        <v>0</v>
      </c>
      <c r="S40" s="101">
        <f t="shared" si="24"/>
        <v>0</v>
      </c>
      <c r="T40" s="101">
        <f t="shared" si="15"/>
        <v>0</v>
      </c>
      <c r="U40" s="101">
        <f t="shared" si="15"/>
        <v>0</v>
      </c>
      <c r="V40" s="101">
        <f t="shared" si="15"/>
        <v>0</v>
      </c>
      <c r="W40" s="101">
        <f t="shared" si="15"/>
        <v>0</v>
      </c>
      <c r="X40" s="101">
        <f t="shared" si="25"/>
        <v>0</v>
      </c>
      <c r="Y40" s="23"/>
      <c r="Z40" s="101">
        <f t="shared" si="26"/>
        <v>0</v>
      </c>
      <c r="AA40" s="101">
        <f t="shared" si="27"/>
        <v>0</v>
      </c>
      <c r="AB40" s="24"/>
      <c r="AC40" s="24"/>
      <c r="AD40" s="101">
        <f t="shared" si="16"/>
        <v>0</v>
      </c>
      <c r="AE40" s="24"/>
      <c r="AF40" s="101">
        <f t="shared" si="28"/>
        <v>0</v>
      </c>
      <c r="AG40" s="102"/>
      <c r="AH40" s="24"/>
    </row>
    <row r="41" spans="1:34" x14ac:dyDescent="0.2">
      <c r="A41" s="22"/>
      <c r="B41" s="22"/>
      <c r="C41" s="22"/>
      <c r="D41" s="22"/>
      <c r="E41" s="100">
        <f t="shared" si="17"/>
        <v>0</v>
      </c>
      <c r="F41" s="101">
        <f t="shared" si="18"/>
        <v>0</v>
      </c>
      <c r="G41" s="23"/>
      <c r="H41" s="101">
        <f t="shared" si="19"/>
        <v>0</v>
      </c>
      <c r="I41" s="23"/>
      <c r="J41" s="24"/>
      <c r="K41" s="101">
        <f t="shared" si="20"/>
        <v>0</v>
      </c>
      <c r="L41" s="24"/>
      <c r="M41" s="23"/>
      <c r="N41" s="101">
        <f t="shared" si="21"/>
        <v>0</v>
      </c>
      <c r="O41" s="23"/>
      <c r="P41" s="101">
        <f t="shared" si="22"/>
        <v>0</v>
      </c>
      <c r="Q41" s="23"/>
      <c r="R41" s="101">
        <f t="shared" si="23"/>
        <v>0</v>
      </c>
      <c r="S41" s="101">
        <f t="shared" si="24"/>
        <v>0</v>
      </c>
      <c r="T41" s="101">
        <f t="shared" si="15"/>
        <v>0</v>
      </c>
      <c r="U41" s="101">
        <f t="shared" si="15"/>
        <v>0</v>
      </c>
      <c r="V41" s="101">
        <f t="shared" si="15"/>
        <v>0</v>
      </c>
      <c r="W41" s="101">
        <f t="shared" si="15"/>
        <v>0</v>
      </c>
      <c r="X41" s="101">
        <f t="shared" si="25"/>
        <v>0</v>
      </c>
      <c r="Y41" s="23"/>
      <c r="Z41" s="101">
        <f t="shared" si="26"/>
        <v>0</v>
      </c>
      <c r="AA41" s="101">
        <f t="shared" si="27"/>
        <v>0</v>
      </c>
      <c r="AB41" s="24"/>
      <c r="AC41" s="24"/>
      <c r="AD41" s="101">
        <f t="shared" si="16"/>
        <v>0</v>
      </c>
      <c r="AE41" s="24"/>
      <c r="AF41" s="101">
        <f t="shared" si="28"/>
        <v>0</v>
      </c>
      <c r="AG41" s="102"/>
      <c r="AH41" s="24"/>
    </row>
    <row r="42" spans="1:34" x14ac:dyDescent="0.2">
      <c r="A42" s="22"/>
      <c r="B42" s="22"/>
      <c r="C42" s="22"/>
      <c r="D42" s="22"/>
      <c r="E42" s="100">
        <f t="shared" si="17"/>
        <v>0</v>
      </c>
      <c r="F42" s="101">
        <f t="shared" si="18"/>
        <v>0</v>
      </c>
      <c r="G42" s="23"/>
      <c r="H42" s="101">
        <f t="shared" si="19"/>
        <v>0</v>
      </c>
      <c r="I42" s="23"/>
      <c r="J42" s="24"/>
      <c r="K42" s="101">
        <f t="shared" si="20"/>
        <v>0</v>
      </c>
      <c r="L42" s="24"/>
      <c r="M42" s="23"/>
      <c r="N42" s="101">
        <f t="shared" si="21"/>
        <v>0</v>
      </c>
      <c r="O42" s="23"/>
      <c r="P42" s="101">
        <f t="shared" si="22"/>
        <v>0</v>
      </c>
      <c r="Q42" s="23"/>
      <c r="R42" s="101">
        <f t="shared" si="23"/>
        <v>0</v>
      </c>
      <c r="S42" s="101">
        <f t="shared" si="24"/>
        <v>0</v>
      </c>
      <c r="T42" s="101">
        <f t="shared" si="15"/>
        <v>0</v>
      </c>
      <c r="U42" s="101">
        <f t="shared" si="15"/>
        <v>0</v>
      </c>
      <c r="V42" s="101">
        <f t="shared" si="15"/>
        <v>0</v>
      </c>
      <c r="W42" s="101">
        <f t="shared" si="15"/>
        <v>0</v>
      </c>
      <c r="X42" s="101">
        <f t="shared" si="25"/>
        <v>0</v>
      </c>
      <c r="Y42" s="23"/>
      <c r="Z42" s="101">
        <f t="shared" si="26"/>
        <v>0</v>
      </c>
      <c r="AA42" s="101">
        <f t="shared" si="27"/>
        <v>0</v>
      </c>
      <c r="AB42" s="24"/>
      <c r="AC42" s="24"/>
      <c r="AD42" s="101">
        <f t="shared" si="16"/>
        <v>0</v>
      </c>
      <c r="AE42" s="24"/>
      <c r="AF42" s="101">
        <f t="shared" si="28"/>
        <v>0</v>
      </c>
      <c r="AG42" s="102"/>
      <c r="AH42" s="24"/>
    </row>
    <row r="43" spans="1:34" x14ac:dyDescent="0.2">
      <c r="F43" s="103">
        <f>SUM(F28:F42)</f>
        <v>0</v>
      </c>
      <c r="H43" s="103">
        <f>SUM(H28:H42)</f>
        <v>0</v>
      </c>
      <c r="K43" s="103">
        <f>SUM(K28:K42)</f>
        <v>0</v>
      </c>
      <c r="L43" s="104"/>
      <c r="N43" s="103">
        <f>SUM(N28:N42)</f>
        <v>0</v>
      </c>
      <c r="P43" s="103">
        <f>SUM(P28:P42)</f>
        <v>0</v>
      </c>
      <c r="R43" s="103">
        <f t="shared" ref="R43:W43" si="29">SUM(R28:R42)</f>
        <v>0</v>
      </c>
      <c r="S43" s="103">
        <f t="shared" si="29"/>
        <v>0</v>
      </c>
      <c r="T43" s="103">
        <f t="shared" si="29"/>
        <v>0</v>
      </c>
      <c r="U43" s="103">
        <f t="shared" si="29"/>
        <v>0</v>
      </c>
      <c r="V43" s="103">
        <f t="shared" si="29"/>
        <v>0</v>
      </c>
      <c r="W43" s="103">
        <f t="shared" si="29"/>
        <v>0</v>
      </c>
      <c r="AD43" s="103">
        <f>SUM(AD28:AD42)</f>
        <v>0</v>
      </c>
      <c r="AE43" s="103">
        <f>SUM(AE28:AE42)</f>
        <v>0</v>
      </c>
      <c r="AF43" s="105">
        <f>SUM(AF28:AF42)</f>
        <v>0</v>
      </c>
      <c r="AG43" s="102"/>
      <c r="AH43" s="101">
        <f>SUM(AH28:AH42)</f>
        <v>0</v>
      </c>
    </row>
    <row r="44" spans="1:34" ht="5.0999999999999996" customHeight="1" x14ac:dyDescent="0.2"/>
    <row r="45" spans="1:34" x14ac:dyDescent="0.2">
      <c r="B45" s="102" t="s">
        <v>38</v>
      </c>
      <c r="C45" s="102"/>
      <c r="D45" s="102"/>
      <c r="E45" s="102"/>
      <c r="F45" s="103">
        <f>ROUND(F23+F43,0)</f>
        <v>6600</v>
      </c>
      <c r="G45" s="102"/>
      <c r="H45" s="103">
        <f>ROUND(H23+H43,0)</f>
        <v>3600</v>
      </c>
      <c r="I45" s="102"/>
      <c r="J45" s="102"/>
      <c r="K45" s="103">
        <f>ROUND(K23+K43,0)</f>
        <v>4691</v>
      </c>
      <c r="L45" s="103"/>
      <c r="M45" s="102"/>
      <c r="N45" s="103">
        <f>ROUND(N23+N43,0)</f>
        <v>0</v>
      </c>
      <c r="O45" s="102"/>
      <c r="P45" s="103">
        <f>ROUND(P23+P43,0)</f>
        <v>60</v>
      </c>
      <c r="Q45" s="102"/>
      <c r="R45" s="103">
        <f t="shared" ref="R45:W45" si="30">ROUND(R23+R43,0)</f>
        <v>0</v>
      </c>
      <c r="S45" s="103">
        <f t="shared" si="30"/>
        <v>173</v>
      </c>
      <c r="T45" s="103">
        <f t="shared" si="30"/>
        <v>40</v>
      </c>
      <c r="U45" s="103">
        <f t="shared" si="30"/>
        <v>388</v>
      </c>
      <c r="V45" s="103">
        <f t="shared" si="30"/>
        <v>92</v>
      </c>
      <c r="W45" s="103">
        <f t="shared" si="30"/>
        <v>4</v>
      </c>
      <c r="X45" s="103"/>
      <c r="Y45" s="103"/>
      <c r="Z45" s="102"/>
      <c r="AA45" s="102"/>
      <c r="AB45" s="102"/>
      <c r="AC45" s="102"/>
      <c r="AD45" s="103">
        <f>ROUND(AD23+AD43,0)</f>
        <v>240</v>
      </c>
      <c r="AE45" s="103">
        <f>ROUND(AE23+AE43,0)</f>
        <v>0</v>
      </c>
      <c r="AF45" s="103">
        <f>ROUND(AF23+AF43,0)</f>
        <v>15888</v>
      </c>
      <c r="AH45" s="103">
        <f>ROUND(AH23+AH43,0)</f>
        <v>0</v>
      </c>
    </row>
    <row r="46" spans="1:34" ht="5.0999999999999996" customHeight="1" x14ac:dyDescent="0.2"/>
    <row r="47" spans="1:34" x14ac:dyDescent="0.2">
      <c r="C47" s="106" t="s">
        <v>159</v>
      </c>
      <c r="M47" s="107" t="s">
        <v>58</v>
      </c>
      <c r="N47" s="108"/>
      <c r="O47" s="108"/>
      <c r="P47" s="108"/>
      <c r="Q47" s="109"/>
    </row>
    <row r="48" spans="1:34" x14ac:dyDescent="0.2">
      <c r="C48" s="106" t="s">
        <v>130</v>
      </c>
      <c r="M48" s="126" t="s">
        <v>150</v>
      </c>
      <c r="N48" s="110"/>
      <c r="O48" s="110"/>
      <c r="P48" s="111"/>
      <c r="Q48" s="27"/>
      <c r="AF48" s="112">
        <f>+AF45+SUM(Q48:Q50)</f>
        <v>15888</v>
      </c>
    </row>
    <row r="49" spans="3:17" x14ac:dyDescent="0.2">
      <c r="C49" s="106" t="s">
        <v>128</v>
      </c>
      <c r="M49" s="107" t="s">
        <v>110</v>
      </c>
      <c r="N49" s="108"/>
      <c r="O49" s="108"/>
      <c r="P49" s="109"/>
      <c r="Q49" s="24"/>
    </row>
    <row r="50" spans="3:17" x14ac:dyDescent="0.2">
      <c r="C50" s="95" t="s">
        <v>47</v>
      </c>
      <c r="M50" s="107" t="s">
        <v>111</v>
      </c>
      <c r="N50" s="108"/>
      <c r="O50" s="108"/>
      <c r="P50" s="109"/>
      <c r="Q50" s="24"/>
    </row>
  </sheetData>
  <sheetProtection sheet="1" selectLockedCells="1"/>
  <phoneticPr fontId="0" type="noConversion"/>
  <pageMargins left="0.16" right="0.46" top="0.9" bottom="0.56000000000000005" header="0.34" footer="0.27"/>
  <pageSetup scale="68" fitToWidth="2" orientation="landscape" horizontalDpi="300" verticalDpi="300" r:id="rId1"/>
  <headerFooter alignWithMargins="0">
    <oddHeader>&amp;C&amp;"Arial,Bold"SHIPROCK HIGH SCHOOL
TRACK BUDGET
2017-2018</oddHeader>
    <oddFooter>&amp;L&amp;D      &amp;T&amp;C&amp;P of &amp;N&amp;R&amp;F</oddFooter>
  </headerFooter>
  <colBreaks count="1" manualBreakCount="1">
    <brk id="18"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AFE58-7CFE-4E33-8F48-45AEE561BFB5}">
  <dimension ref="A1:AI51"/>
  <sheetViews>
    <sheetView zoomScaleNormal="100" workbookViewId="0">
      <selection activeCell="F2" sqref="F2"/>
    </sheetView>
  </sheetViews>
  <sheetFormatPr defaultRowHeight="12.75" x14ac:dyDescent="0.2"/>
  <cols>
    <col min="1" max="1" width="12.42578125" style="95" customWidth="1"/>
    <col min="2" max="2" width="15.7109375" style="95" customWidth="1"/>
    <col min="3" max="3" width="6.7109375" style="95" bestFit="1" customWidth="1"/>
    <col min="4" max="4" width="9.5703125" style="95" bestFit="1" customWidth="1"/>
    <col min="5" max="5" width="8" style="95" bestFit="1" customWidth="1"/>
    <col min="6" max="6" width="10.5703125" style="95" customWidth="1"/>
    <col min="7" max="7" width="6.85546875" style="95" bestFit="1" customWidth="1"/>
    <col min="8" max="8" width="10.140625" style="95" bestFit="1" customWidth="1"/>
    <col min="9" max="10" width="9.42578125" style="95" bestFit="1" customWidth="1"/>
    <col min="11" max="11" width="10.7109375" style="95" customWidth="1"/>
    <col min="12" max="12" width="9.28515625" style="95" customWidth="1"/>
    <col min="13" max="13" width="7.42578125" style="95" bestFit="1" customWidth="1"/>
    <col min="14" max="14" width="9.28515625" style="95" bestFit="1" customWidth="1"/>
    <col min="15" max="15" width="8.28515625" style="95" bestFit="1" customWidth="1"/>
    <col min="16" max="16" width="11.85546875" style="95" customWidth="1"/>
    <col min="17" max="17" width="10.85546875" style="95" bestFit="1" customWidth="1"/>
    <col min="18" max="18" width="10.7109375" style="95" customWidth="1"/>
    <col min="19" max="19" width="9.42578125" style="95" customWidth="1"/>
    <col min="20" max="20" width="7.7109375" style="95" customWidth="1"/>
    <col min="21" max="21" width="9.140625" style="95"/>
    <col min="22" max="22" width="7.7109375" style="95" customWidth="1"/>
    <col min="23" max="23" width="8.5703125" style="95" bestFit="1" customWidth="1"/>
    <col min="24" max="24" width="11.42578125" style="95" bestFit="1" customWidth="1"/>
    <col min="25" max="25" width="8.28515625" style="95" bestFit="1" customWidth="1"/>
    <col min="26" max="26" width="11" style="95" bestFit="1" customWidth="1"/>
    <col min="27" max="27" width="8.7109375" style="95" customWidth="1"/>
    <col min="28" max="29" width="8" style="95" bestFit="1" customWidth="1"/>
    <col min="30" max="30" width="9.85546875" style="95" customWidth="1"/>
    <col min="31" max="31" width="11" style="95" customWidth="1"/>
    <col min="32" max="32" width="11.5703125" style="95" customWidth="1"/>
    <col min="33" max="33" width="11.42578125" style="95" customWidth="1"/>
    <col min="34" max="34" width="1.7109375" style="95" customWidth="1"/>
    <col min="35" max="35" width="11.5703125" style="95" bestFit="1" customWidth="1"/>
    <col min="36" max="16384" width="9.140625" style="95"/>
  </cols>
  <sheetData>
    <row r="1" spans="1:35" x14ac:dyDescent="0.2">
      <c r="A1" s="26"/>
      <c r="B1" s="92" t="s">
        <v>35</v>
      </c>
      <c r="C1" s="26"/>
      <c r="D1" s="26"/>
      <c r="E1" s="26"/>
      <c r="F1" s="58">
        <v>10</v>
      </c>
      <c r="G1" s="59"/>
      <c r="H1" s="58">
        <f>+Football!H1</f>
        <v>90</v>
      </c>
      <c r="I1" s="58">
        <f>+Football!I1</f>
        <v>1.2</v>
      </c>
      <c r="J1" s="58">
        <f>+Football!J1</f>
        <v>22</v>
      </c>
      <c r="K1" s="59"/>
      <c r="L1" s="59" t="s">
        <v>7</v>
      </c>
      <c r="M1" s="59">
        <f>+Football!M1</f>
        <v>0.45</v>
      </c>
      <c r="N1" s="59"/>
      <c r="O1" s="25">
        <f>+Football!O1</f>
        <v>30</v>
      </c>
      <c r="P1" s="26"/>
      <c r="Q1" s="28">
        <f>+Football!Q1</f>
        <v>50</v>
      </c>
      <c r="R1" s="26"/>
      <c r="S1" s="38">
        <f>+Football!S1</f>
        <v>6.2E-2</v>
      </c>
      <c r="T1" s="38">
        <f>+Football!T1</f>
        <v>1.4500000000000001E-2</v>
      </c>
      <c r="U1" s="38">
        <v>0.13900000000000001</v>
      </c>
      <c r="V1" s="38">
        <v>3.3000000000000002E-2</v>
      </c>
      <c r="W1" s="38">
        <f>+Football!W1</f>
        <v>1.5E-3</v>
      </c>
      <c r="X1" s="26"/>
      <c r="Y1" s="25">
        <v>84</v>
      </c>
      <c r="Z1" s="63"/>
      <c r="AA1" s="38">
        <f>+Football!AA1</f>
        <v>7.0000000000000007E-2</v>
      </c>
      <c r="AB1" s="117" t="s">
        <v>148</v>
      </c>
      <c r="AC1" s="118">
        <v>10</v>
      </c>
      <c r="AD1" s="118">
        <v>10</v>
      </c>
      <c r="AE1" s="26"/>
      <c r="AF1" s="26"/>
      <c r="AG1" s="26"/>
      <c r="AH1" s="94"/>
      <c r="AI1" s="26" t="s">
        <v>7</v>
      </c>
    </row>
    <row r="2" spans="1:35" x14ac:dyDescent="0.2">
      <c r="A2" s="66"/>
      <c r="B2" s="66"/>
      <c r="C2" s="66" t="s">
        <v>11</v>
      </c>
      <c r="D2" s="66" t="s">
        <v>1</v>
      </c>
      <c r="E2" s="66" t="s">
        <v>30</v>
      </c>
      <c r="F2" s="66" t="s">
        <v>21</v>
      </c>
      <c r="G2" s="66" t="s">
        <v>11</v>
      </c>
      <c r="H2" s="66" t="s">
        <v>2</v>
      </c>
      <c r="I2" s="66" t="s">
        <v>7</v>
      </c>
      <c r="J2" s="66" t="s">
        <v>3</v>
      </c>
      <c r="K2" s="66" t="s">
        <v>17</v>
      </c>
      <c r="L2" s="66" t="s">
        <v>5</v>
      </c>
      <c r="M2" s="66" t="s">
        <v>5</v>
      </c>
      <c r="N2" s="66" t="s">
        <v>5</v>
      </c>
      <c r="O2" s="66" t="s">
        <v>9</v>
      </c>
      <c r="P2" s="66" t="s">
        <v>15</v>
      </c>
      <c r="Q2" s="66" t="s">
        <v>18</v>
      </c>
      <c r="R2" s="66" t="s">
        <v>20</v>
      </c>
      <c r="S2" s="66"/>
      <c r="T2" s="66"/>
      <c r="U2" s="66"/>
      <c r="V2" s="66" t="s">
        <v>24</v>
      </c>
      <c r="W2" s="66"/>
      <c r="X2" s="66" t="s">
        <v>17</v>
      </c>
      <c r="Y2" s="66" t="s">
        <v>11</v>
      </c>
      <c r="Z2" s="66" t="s">
        <v>7</v>
      </c>
      <c r="AA2" s="66" t="s">
        <v>28</v>
      </c>
      <c r="AB2" s="66" t="s">
        <v>46</v>
      </c>
      <c r="AC2" s="66" t="s">
        <v>46</v>
      </c>
      <c r="AD2" s="96" t="s">
        <v>46</v>
      </c>
      <c r="AE2" s="66" t="s">
        <v>17</v>
      </c>
      <c r="AF2" s="66" t="s">
        <v>33</v>
      </c>
      <c r="AG2" s="66" t="s">
        <v>17</v>
      </c>
      <c r="AH2" s="97"/>
      <c r="AI2" s="66" t="s">
        <v>43</v>
      </c>
    </row>
    <row r="3" spans="1:35" x14ac:dyDescent="0.2">
      <c r="A3" s="68" t="s">
        <v>0</v>
      </c>
      <c r="B3" s="68" t="s">
        <v>45</v>
      </c>
      <c r="C3" s="68" t="s">
        <v>12</v>
      </c>
      <c r="D3" s="68" t="s">
        <v>39</v>
      </c>
      <c r="E3" s="68" t="s">
        <v>31</v>
      </c>
      <c r="F3" s="68" t="s">
        <v>40</v>
      </c>
      <c r="G3" s="68" t="s">
        <v>14</v>
      </c>
      <c r="H3" s="68" t="s">
        <v>41</v>
      </c>
      <c r="I3" s="68" t="s">
        <v>6</v>
      </c>
      <c r="J3" s="68" t="s">
        <v>42</v>
      </c>
      <c r="K3" s="68" t="s">
        <v>4</v>
      </c>
      <c r="L3" s="68" t="s">
        <v>106</v>
      </c>
      <c r="M3" s="68" t="s">
        <v>6</v>
      </c>
      <c r="N3" s="68" t="s">
        <v>16</v>
      </c>
      <c r="O3" s="68" t="s">
        <v>10</v>
      </c>
      <c r="P3" s="68" t="s">
        <v>16</v>
      </c>
      <c r="Q3" s="68" t="s">
        <v>19</v>
      </c>
      <c r="R3" s="68" t="s">
        <v>16</v>
      </c>
      <c r="S3" s="68" t="s">
        <v>22</v>
      </c>
      <c r="T3" s="68" t="s">
        <v>23</v>
      </c>
      <c r="U3" s="68" t="s">
        <v>24</v>
      </c>
      <c r="V3" s="68" t="s">
        <v>25</v>
      </c>
      <c r="W3" s="68" t="s">
        <v>26</v>
      </c>
      <c r="X3" s="68" t="s">
        <v>27</v>
      </c>
      <c r="Y3" s="68" t="s">
        <v>29</v>
      </c>
      <c r="Z3" s="68" t="s">
        <v>8</v>
      </c>
      <c r="AA3" s="68" t="s">
        <v>29</v>
      </c>
      <c r="AB3" s="68" t="s">
        <v>6</v>
      </c>
      <c r="AC3" s="68" t="s">
        <v>13</v>
      </c>
      <c r="AD3" s="98" t="s">
        <v>149</v>
      </c>
      <c r="AE3" s="68" t="s">
        <v>8</v>
      </c>
      <c r="AF3" s="68" t="s">
        <v>34</v>
      </c>
      <c r="AG3" s="68" t="s">
        <v>16</v>
      </c>
      <c r="AH3" s="99"/>
      <c r="AI3" s="68" t="s">
        <v>44</v>
      </c>
    </row>
    <row r="4" spans="1:35" x14ac:dyDescent="0.2">
      <c r="A4" s="21"/>
      <c r="B4" s="22"/>
      <c r="C4" s="22"/>
      <c r="D4" s="22"/>
      <c r="E4" s="100">
        <f>+C4*D4</f>
        <v>0</v>
      </c>
      <c r="F4" s="101">
        <f>ROUND(E4*$F$1,2)</f>
        <v>0</v>
      </c>
      <c r="G4" s="23"/>
      <c r="H4" s="101">
        <f>ROUND(G4*$H$1,2)</f>
        <v>0</v>
      </c>
      <c r="I4" s="23"/>
      <c r="J4" s="24"/>
      <c r="K4" s="101">
        <f>ROUND((I4*$I$1)+(J4*$J$1),2)</f>
        <v>0</v>
      </c>
      <c r="L4" s="24"/>
      <c r="M4" s="23"/>
      <c r="N4" s="101">
        <f>ROUND(L4+(M4*$M$1),2)</f>
        <v>0</v>
      </c>
      <c r="O4" s="23"/>
      <c r="P4" s="101">
        <f>ROUND(O4*$O$1,2)</f>
        <v>0</v>
      </c>
      <c r="Q4" s="23"/>
      <c r="R4" s="101">
        <f>ROUND(Q4*$Q$1,2)</f>
        <v>0</v>
      </c>
      <c r="S4" s="101">
        <f>ROUND(($P4+$R4+($J$1*$J4))*$S$1,2)</f>
        <v>0</v>
      </c>
      <c r="T4" s="101">
        <f>ROUND(($P4+$R4+($J$1*$J4))*T$1,2)</f>
        <v>0</v>
      </c>
      <c r="U4" s="101">
        <f>ROUND(($P4+$R4+($J$1*$J4))*U$1,2)</f>
        <v>0</v>
      </c>
      <c r="V4" s="101">
        <f>ROUND(($P4+$R4+($J$1*$J4))*V$1,2)</f>
        <v>0</v>
      </c>
      <c r="W4" s="101">
        <f>ROUND(($P4+$R4+($J$1*$J4))*W$1,2)</f>
        <v>0</v>
      </c>
      <c r="X4" s="101">
        <f>+P4+R4+SUM(S4:W4)</f>
        <v>0</v>
      </c>
      <c r="Y4" s="23"/>
      <c r="Z4" s="101">
        <f>ROUND(Y4*$Y$1,2)</f>
        <v>0</v>
      </c>
      <c r="AA4" s="101">
        <f>ROUND(Z4*$AA$1,2)</f>
        <v>0</v>
      </c>
      <c r="AB4" s="24"/>
      <c r="AC4" s="24"/>
      <c r="AD4" s="24"/>
      <c r="AE4" s="101">
        <f>SUM(Z4:AC4)</f>
        <v>0</v>
      </c>
      <c r="AF4" s="24"/>
      <c r="AG4" s="101">
        <f>+F4+H4+K4+N4+X4+AE4+AF4</f>
        <v>0</v>
      </c>
      <c r="AH4" s="102"/>
      <c r="AI4" s="24"/>
    </row>
    <row r="5" spans="1:35" x14ac:dyDescent="0.2">
      <c r="A5" s="21"/>
      <c r="B5" s="22"/>
      <c r="C5" s="22"/>
      <c r="D5" s="22"/>
      <c r="E5" s="100">
        <f t="shared" ref="E5:E23" si="0">+C5*D5</f>
        <v>0</v>
      </c>
      <c r="F5" s="101">
        <f t="shared" ref="F5:F23" si="1">ROUND(E5*$F$1,2)</f>
        <v>0</v>
      </c>
      <c r="G5" s="23"/>
      <c r="H5" s="101">
        <f t="shared" ref="H5:H23" si="2">ROUND(G5*$H$1,2)</f>
        <v>0</v>
      </c>
      <c r="I5" s="23"/>
      <c r="J5" s="24"/>
      <c r="K5" s="101">
        <f t="shared" ref="K5:K23" si="3">ROUND((I5*$I$1)+(J5*$J$1),2)</f>
        <v>0</v>
      </c>
      <c r="L5" s="24"/>
      <c r="M5" s="23"/>
      <c r="N5" s="101">
        <f t="shared" ref="N5:N23" si="4">ROUND(L5+(M5*$M$1),2)</f>
        <v>0</v>
      </c>
      <c r="O5" s="23"/>
      <c r="P5" s="101">
        <f t="shared" ref="P5:P23" si="5">ROUND(O5*$O$1,2)</f>
        <v>0</v>
      </c>
      <c r="Q5" s="23"/>
      <c r="R5" s="101">
        <f t="shared" ref="R5:R23" si="6">ROUND(Q5*$Q$1,2)</f>
        <v>0</v>
      </c>
      <c r="S5" s="101">
        <f t="shared" ref="S5:S23" si="7">ROUND(($P5+$R5+($J$1*$J5))*$S$1,2)</f>
        <v>0</v>
      </c>
      <c r="T5" s="101">
        <f t="shared" ref="T5:W23" si="8">ROUND(($P5+$R5+($J$1*$J5))*T$1,2)</f>
        <v>0</v>
      </c>
      <c r="U5" s="101">
        <f t="shared" si="8"/>
        <v>0</v>
      </c>
      <c r="V5" s="101">
        <f t="shared" si="8"/>
        <v>0</v>
      </c>
      <c r="W5" s="101">
        <f t="shared" si="8"/>
        <v>0</v>
      </c>
      <c r="X5" s="101">
        <f t="shared" ref="X5:X23" si="9">+P5+R5+SUM(S5:W5)</f>
        <v>0</v>
      </c>
      <c r="Y5" s="23"/>
      <c r="Z5" s="101">
        <f t="shared" ref="Z5:Z23" si="10">ROUND(Y5*$Y$1,2)</f>
        <v>0</v>
      </c>
      <c r="AA5" s="101">
        <f t="shared" ref="AA5:AA23" si="11">ROUND(Z5*$AA$1,2)</f>
        <v>0</v>
      </c>
      <c r="AB5" s="24"/>
      <c r="AC5" s="24"/>
      <c r="AD5" s="24"/>
      <c r="AE5" s="101">
        <f t="shared" ref="AE5:AE23" si="12">SUM(Z5:AC5)</f>
        <v>0</v>
      </c>
      <c r="AF5" s="24"/>
      <c r="AG5" s="101">
        <f t="shared" ref="AG5:AG23" si="13">+F5+H5+K5+N5+X5+AE5+AF5</f>
        <v>0</v>
      </c>
      <c r="AH5" s="102"/>
      <c r="AI5" s="24"/>
    </row>
    <row r="6" spans="1:35" x14ac:dyDescent="0.2">
      <c r="A6" s="21"/>
      <c r="B6" s="22"/>
      <c r="C6" s="22"/>
      <c r="D6" s="22"/>
      <c r="E6" s="100">
        <f t="shared" si="0"/>
        <v>0</v>
      </c>
      <c r="F6" s="101">
        <f t="shared" si="1"/>
        <v>0</v>
      </c>
      <c r="G6" s="23"/>
      <c r="H6" s="101">
        <f t="shared" si="2"/>
        <v>0</v>
      </c>
      <c r="I6" s="23"/>
      <c r="J6" s="24"/>
      <c r="K6" s="101">
        <f t="shared" si="3"/>
        <v>0</v>
      </c>
      <c r="L6" s="24"/>
      <c r="M6" s="23"/>
      <c r="N6" s="101">
        <f t="shared" si="4"/>
        <v>0</v>
      </c>
      <c r="O6" s="23"/>
      <c r="P6" s="101">
        <f t="shared" si="5"/>
        <v>0</v>
      </c>
      <c r="Q6" s="23"/>
      <c r="R6" s="101">
        <f t="shared" si="6"/>
        <v>0</v>
      </c>
      <c r="S6" s="101">
        <f t="shared" si="7"/>
        <v>0</v>
      </c>
      <c r="T6" s="101">
        <f t="shared" si="8"/>
        <v>0</v>
      </c>
      <c r="U6" s="101">
        <f t="shared" si="8"/>
        <v>0</v>
      </c>
      <c r="V6" s="101">
        <f t="shared" si="8"/>
        <v>0</v>
      </c>
      <c r="W6" s="101">
        <f t="shared" si="8"/>
        <v>0</v>
      </c>
      <c r="X6" s="101">
        <f t="shared" si="9"/>
        <v>0</v>
      </c>
      <c r="Y6" s="23"/>
      <c r="Z6" s="101">
        <f t="shared" si="10"/>
        <v>0</v>
      </c>
      <c r="AA6" s="101">
        <f t="shared" si="11"/>
        <v>0</v>
      </c>
      <c r="AB6" s="24"/>
      <c r="AC6" s="24"/>
      <c r="AD6" s="24"/>
      <c r="AE6" s="101">
        <f t="shared" si="12"/>
        <v>0</v>
      </c>
      <c r="AF6" s="24"/>
      <c r="AG6" s="101">
        <f t="shared" si="13"/>
        <v>0</v>
      </c>
      <c r="AH6" s="102"/>
      <c r="AI6" s="24"/>
    </row>
    <row r="7" spans="1:35" x14ac:dyDescent="0.2">
      <c r="A7" s="21"/>
      <c r="B7" s="22"/>
      <c r="C7" s="22"/>
      <c r="D7" s="22"/>
      <c r="E7" s="100">
        <f t="shared" si="0"/>
        <v>0</v>
      </c>
      <c r="F7" s="101">
        <f t="shared" si="1"/>
        <v>0</v>
      </c>
      <c r="G7" s="23"/>
      <c r="H7" s="101">
        <f t="shared" si="2"/>
        <v>0</v>
      </c>
      <c r="I7" s="23"/>
      <c r="J7" s="24"/>
      <c r="K7" s="101">
        <f t="shared" si="3"/>
        <v>0</v>
      </c>
      <c r="L7" s="24"/>
      <c r="M7" s="23"/>
      <c r="N7" s="101">
        <f t="shared" si="4"/>
        <v>0</v>
      </c>
      <c r="O7" s="23"/>
      <c r="P7" s="101">
        <f t="shared" si="5"/>
        <v>0</v>
      </c>
      <c r="Q7" s="23"/>
      <c r="R7" s="101">
        <f t="shared" si="6"/>
        <v>0</v>
      </c>
      <c r="S7" s="101">
        <f t="shared" si="7"/>
        <v>0</v>
      </c>
      <c r="T7" s="101">
        <f t="shared" si="8"/>
        <v>0</v>
      </c>
      <c r="U7" s="101">
        <f t="shared" si="8"/>
        <v>0</v>
      </c>
      <c r="V7" s="101">
        <f t="shared" si="8"/>
        <v>0</v>
      </c>
      <c r="W7" s="101">
        <f t="shared" si="8"/>
        <v>0</v>
      </c>
      <c r="X7" s="101">
        <f t="shared" si="9"/>
        <v>0</v>
      </c>
      <c r="Y7" s="23"/>
      <c r="Z7" s="101">
        <f t="shared" si="10"/>
        <v>0</v>
      </c>
      <c r="AA7" s="101">
        <f t="shared" si="11"/>
        <v>0</v>
      </c>
      <c r="AB7" s="24"/>
      <c r="AC7" s="24"/>
      <c r="AD7" s="24"/>
      <c r="AE7" s="101">
        <f t="shared" si="12"/>
        <v>0</v>
      </c>
      <c r="AF7" s="24"/>
      <c r="AG7" s="101">
        <f t="shared" si="13"/>
        <v>0</v>
      </c>
      <c r="AH7" s="102"/>
      <c r="AI7" s="24"/>
    </row>
    <row r="8" spans="1:35" x14ac:dyDescent="0.2">
      <c r="A8" s="21"/>
      <c r="B8" s="22"/>
      <c r="C8" s="22"/>
      <c r="D8" s="22"/>
      <c r="E8" s="100">
        <f t="shared" si="0"/>
        <v>0</v>
      </c>
      <c r="F8" s="101">
        <f t="shared" si="1"/>
        <v>0</v>
      </c>
      <c r="G8" s="23"/>
      <c r="H8" s="101">
        <f t="shared" si="2"/>
        <v>0</v>
      </c>
      <c r="I8" s="23"/>
      <c r="J8" s="24"/>
      <c r="K8" s="101">
        <f t="shared" si="3"/>
        <v>0</v>
      </c>
      <c r="L8" s="24"/>
      <c r="M8" s="23"/>
      <c r="N8" s="101">
        <f t="shared" si="4"/>
        <v>0</v>
      </c>
      <c r="O8" s="23"/>
      <c r="P8" s="101">
        <f t="shared" si="5"/>
        <v>0</v>
      </c>
      <c r="Q8" s="23"/>
      <c r="R8" s="101">
        <f t="shared" si="6"/>
        <v>0</v>
      </c>
      <c r="S8" s="101">
        <f t="shared" si="7"/>
        <v>0</v>
      </c>
      <c r="T8" s="101">
        <f t="shared" si="8"/>
        <v>0</v>
      </c>
      <c r="U8" s="101">
        <f t="shared" si="8"/>
        <v>0</v>
      </c>
      <c r="V8" s="101">
        <f t="shared" si="8"/>
        <v>0</v>
      </c>
      <c r="W8" s="101">
        <f t="shared" si="8"/>
        <v>0</v>
      </c>
      <c r="X8" s="101">
        <f t="shared" si="9"/>
        <v>0</v>
      </c>
      <c r="Y8" s="23"/>
      <c r="Z8" s="101">
        <f t="shared" si="10"/>
        <v>0</v>
      </c>
      <c r="AA8" s="101">
        <f t="shared" si="11"/>
        <v>0</v>
      </c>
      <c r="AB8" s="24"/>
      <c r="AC8" s="24"/>
      <c r="AD8" s="24"/>
      <c r="AE8" s="101">
        <f t="shared" si="12"/>
        <v>0</v>
      </c>
      <c r="AF8" s="24"/>
      <c r="AG8" s="101">
        <f t="shared" si="13"/>
        <v>0</v>
      </c>
      <c r="AH8" s="102"/>
      <c r="AI8" s="24"/>
    </row>
    <row r="9" spans="1:35" x14ac:dyDescent="0.2">
      <c r="A9" s="21"/>
      <c r="B9" s="22"/>
      <c r="C9" s="22"/>
      <c r="D9" s="22"/>
      <c r="E9" s="100">
        <f t="shared" si="0"/>
        <v>0</v>
      </c>
      <c r="F9" s="101">
        <f t="shared" si="1"/>
        <v>0</v>
      </c>
      <c r="G9" s="23"/>
      <c r="H9" s="101">
        <f t="shared" si="2"/>
        <v>0</v>
      </c>
      <c r="I9" s="23"/>
      <c r="J9" s="24"/>
      <c r="K9" s="101">
        <f t="shared" si="3"/>
        <v>0</v>
      </c>
      <c r="L9" s="24"/>
      <c r="M9" s="23"/>
      <c r="N9" s="101">
        <f t="shared" si="4"/>
        <v>0</v>
      </c>
      <c r="O9" s="23"/>
      <c r="P9" s="101">
        <f t="shared" si="5"/>
        <v>0</v>
      </c>
      <c r="Q9" s="23"/>
      <c r="R9" s="101">
        <f t="shared" si="6"/>
        <v>0</v>
      </c>
      <c r="S9" s="101">
        <f t="shared" si="7"/>
        <v>0</v>
      </c>
      <c r="T9" s="101">
        <f t="shared" si="8"/>
        <v>0</v>
      </c>
      <c r="U9" s="101">
        <f t="shared" si="8"/>
        <v>0</v>
      </c>
      <c r="V9" s="101">
        <f t="shared" si="8"/>
        <v>0</v>
      </c>
      <c r="W9" s="101">
        <f t="shared" si="8"/>
        <v>0</v>
      </c>
      <c r="X9" s="101">
        <f t="shared" si="9"/>
        <v>0</v>
      </c>
      <c r="Y9" s="23"/>
      <c r="Z9" s="101">
        <f t="shared" si="10"/>
        <v>0</v>
      </c>
      <c r="AA9" s="101">
        <f t="shared" si="11"/>
        <v>0</v>
      </c>
      <c r="AB9" s="24"/>
      <c r="AC9" s="24"/>
      <c r="AD9" s="24"/>
      <c r="AE9" s="101">
        <f t="shared" si="12"/>
        <v>0</v>
      </c>
      <c r="AF9" s="24"/>
      <c r="AG9" s="101">
        <f t="shared" si="13"/>
        <v>0</v>
      </c>
      <c r="AH9" s="102"/>
      <c r="AI9" s="24"/>
    </row>
    <row r="10" spans="1:35" x14ac:dyDescent="0.2">
      <c r="A10" s="21"/>
      <c r="B10" s="22"/>
      <c r="C10" s="22"/>
      <c r="D10" s="22"/>
      <c r="E10" s="100">
        <f t="shared" si="0"/>
        <v>0</v>
      </c>
      <c r="F10" s="101">
        <f t="shared" si="1"/>
        <v>0</v>
      </c>
      <c r="G10" s="23"/>
      <c r="H10" s="101">
        <f t="shared" si="2"/>
        <v>0</v>
      </c>
      <c r="I10" s="23"/>
      <c r="J10" s="24"/>
      <c r="K10" s="101">
        <f t="shared" si="3"/>
        <v>0</v>
      </c>
      <c r="L10" s="24"/>
      <c r="M10" s="23"/>
      <c r="N10" s="101">
        <f t="shared" si="4"/>
        <v>0</v>
      </c>
      <c r="O10" s="23"/>
      <c r="P10" s="101">
        <f t="shared" si="5"/>
        <v>0</v>
      </c>
      <c r="Q10" s="23"/>
      <c r="R10" s="101">
        <f t="shared" si="6"/>
        <v>0</v>
      </c>
      <c r="S10" s="101">
        <f t="shared" si="7"/>
        <v>0</v>
      </c>
      <c r="T10" s="101">
        <f t="shared" si="8"/>
        <v>0</v>
      </c>
      <c r="U10" s="101">
        <f t="shared" si="8"/>
        <v>0</v>
      </c>
      <c r="V10" s="101">
        <f t="shared" si="8"/>
        <v>0</v>
      </c>
      <c r="W10" s="101">
        <f t="shared" si="8"/>
        <v>0</v>
      </c>
      <c r="X10" s="101">
        <f t="shared" si="9"/>
        <v>0</v>
      </c>
      <c r="Y10" s="23"/>
      <c r="Z10" s="101">
        <f t="shared" si="10"/>
        <v>0</v>
      </c>
      <c r="AA10" s="101">
        <f t="shared" si="11"/>
        <v>0</v>
      </c>
      <c r="AB10" s="24"/>
      <c r="AC10" s="24"/>
      <c r="AD10" s="24"/>
      <c r="AE10" s="101">
        <f t="shared" si="12"/>
        <v>0</v>
      </c>
      <c r="AF10" s="24"/>
      <c r="AG10" s="101">
        <f t="shared" si="13"/>
        <v>0</v>
      </c>
      <c r="AH10" s="102"/>
      <c r="AI10" s="24"/>
    </row>
    <row r="11" spans="1:35" x14ac:dyDescent="0.2">
      <c r="A11" s="21"/>
      <c r="B11" s="22"/>
      <c r="C11" s="22"/>
      <c r="D11" s="22"/>
      <c r="E11" s="100">
        <f t="shared" si="0"/>
        <v>0</v>
      </c>
      <c r="F11" s="101">
        <f t="shared" si="1"/>
        <v>0</v>
      </c>
      <c r="G11" s="23"/>
      <c r="H11" s="101">
        <f t="shared" si="2"/>
        <v>0</v>
      </c>
      <c r="I11" s="23"/>
      <c r="J11" s="24"/>
      <c r="K11" s="101">
        <f t="shared" si="3"/>
        <v>0</v>
      </c>
      <c r="L11" s="24"/>
      <c r="M11" s="23"/>
      <c r="N11" s="101">
        <f t="shared" si="4"/>
        <v>0</v>
      </c>
      <c r="O11" s="23"/>
      <c r="P11" s="101">
        <f t="shared" si="5"/>
        <v>0</v>
      </c>
      <c r="Q11" s="23"/>
      <c r="R11" s="101">
        <f t="shared" si="6"/>
        <v>0</v>
      </c>
      <c r="S11" s="101">
        <f t="shared" si="7"/>
        <v>0</v>
      </c>
      <c r="T11" s="101">
        <f t="shared" si="8"/>
        <v>0</v>
      </c>
      <c r="U11" s="101">
        <f t="shared" si="8"/>
        <v>0</v>
      </c>
      <c r="V11" s="101">
        <f t="shared" si="8"/>
        <v>0</v>
      </c>
      <c r="W11" s="101">
        <f t="shared" si="8"/>
        <v>0</v>
      </c>
      <c r="X11" s="101">
        <f t="shared" si="9"/>
        <v>0</v>
      </c>
      <c r="Y11" s="23"/>
      <c r="Z11" s="101">
        <f t="shared" si="10"/>
        <v>0</v>
      </c>
      <c r="AA11" s="101">
        <f t="shared" si="11"/>
        <v>0</v>
      </c>
      <c r="AB11" s="24"/>
      <c r="AC11" s="24"/>
      <c r="AD11" s="24"/>
      <c r="AE11" s="101">
        <f t="shared" si="12"/>
        <v>0</v>
      </c>
      <c r="AF11" s="24"/>
      <c r="AG11" s="101">
        <f t="shared" si="13"/>
        <v>0</v>
      </c>
      <c r="AH11" s="102"/>
      <c r="AI11" s="24"/>
    </row>
    <row r="12" spans="1:35" x14ac:dyDescent="0.2">
      <c r="A12" s="21"/>
      <c r="B12" s="22"/>
      <c r="C12" s="22"/>
      <c r="D12" s="22"/>
      <c r="E12" s="100">
        <f t="shared" si="0"/>
        <v>0</v>
      </c>
      <c r="F12" s="101">
        <f t="shared" si="1"/>
        <v>0</v>
      </c>
      <c r="G12" s="23"/>
      <c r="H12" s="101">
        <f t="shared" si="2"/>
        <v>0</v>
      </c>
      <c r="I12" s="23"/>
      <c r="J12" s="24"/>
      <c r="K12" s="101">
        <f t="shared" si="3"/>
        <v>0</v>
      </c>
      <c r="L12" s="24"/>
      <c r="M12" s="23"/>
      <c r="N12" s="101">
        <f t="shared" si="4"/>
        <v>0</v>
      </c>
      <c r="O12" s="23"/>
      <c r="P12" s="101">
        <f t="shared" si="5"/>
        <v>0</v>
      </c>
      <c r="Q12" s="23"/>
      <c r="R12" s="101">
        <f t="shared" si="6"/>
        <v>0</v>
      </c>
      <c r="S12" s="101">
        <f t="shared" si="7"/>
        <v>0</v>
      </c>
      <c r="T12" s="101">
        <f t="shared" si="8"/>
        <v>0</v>
      </c>
      <c r="U12" s="101">
        <f t="shared" si="8"/>
        <v>0</v>
      </c>
      <c r="V12" s="101">
        <f t="shared" si="8"/>
        <v>0</v>
      </c>
      <c r="W12" s="101">
        <f t="shared" si="8"/>
        <v>0</v>
      </c>
      <c r="X12" s="101">
        <f t="shared" si="9"/>
        <v>0</v>
      </c>
      <c r="Y12" s="23"/>
      <c r="Z12" s="101">
        <f t="shared" si="10"/>
        <v>0</v>
      </c>
      <c r="AA12" s="101">
        <f t="shared" si="11"/>
        <v>0</v>
      </c>
      <c r="AB12" s="24"/>
      <c r="AC12" s="24"/>
      <c r="AD12" s="24"/>
      <c r="AE12" s="101">
        <f t="shared" si="12"/>
        <v>0</v>
      </c>
      <c r="AF12" s="24"/>
      <c r="AG12" s="101">
        <f t="shared" si="13"/>
        <v>0</v>
      </c>
      <c r="AH12" s="102"/>
      <c r="AI12" s="24"/>
    </row>
    <row r="13" spans="1:35" x14ac:dyDescent="0.2">
      <c r="A13" s="21"/>
      <c r="B13" s="22"/>
      <c r="C13" s="22"/>
      <c r="D13" s="22"/>
      <c r="E13" s="100">
        <f t="shared" si="0"/>
        <v>0</v>
      </c>
      <c r="F13" s="101">
        <f t="shared" si="1"/>
        <v>0</v>
      </c>
      <c r="G13" s="23"/>
      <c r="H13" s="101">
        <f t="shared" si="2"/>
        <v>0</v>
      </c>
      <c r="I13" s="23"/>
      <c r="J13" s="24"/>
      <c r="K13" s="101">
        <f t="shared" si="3"/>
        <v>0</v>
      </c>
      <c r="L13" s="24"/>
      <c r="M13" s="23"/>
      <c r="N13" s="101">
        <f t="shared" si="4"/>
        <v>0</v>
      </c>
      <c r="O13" s="23"/>
      <c r="P13" s="101">
        <f t="shared" si="5"/>
        <v>0</v>
      </c>
      <c r="Q13" s="23"/>
      <c r="R13" s="101">
        <f t="shared" si="6"/>
        <v>0</v>
      </c>
      <c r="S13" s="101">
        <f t="shared" si="7"/>
        <v>0</v>
      </c>
      <c r="T13" s="101">
        <f t="shared" si="8"/>
        <v>0</v>
      </c>
      <c r="U13" s="101">
        <f t="shared" si="8"/>
        <v>0</v>
      </c>
      <c r="V13" s="101">
        <f t="shared" si="8"/>
        <v>0</v>
      </c>
      <c r="W13" s="101">
        <f t="shared" si="8"/>
        <v>0</v>
      </c>
      <c r="X13" s="101">
        <f t="shared" si="9"/>
        <v>0</v>
      </c>
      <c r="Y13" s="23"/>
      <c r="Z13" s="101">
        <f t="shared" si="10"/>
        <v>0</v>
      </c>
      <c r="AA13" s="101">
        <f t="shared" si="11"/>
        <v>0</v>
      </c>
      <c r="AB13" s="24"/>
      <c r="AC13" s="24"/>
      <c r="AD13" s="24"/>
      <c r="AE13" s="101">
        <f t="shared" si="12"/>
        <v>0</v>
      </c>
      <c r="AF13" s="24"/>
      <c r="AG13" s="101">
        <f t="shared" si="13"/>
        <v>0</v>
      </c>
      <c r="AH13" s="102"/>
      <c r="AI13" s="24"/>
    </row>
    <row r="14" spans="1:35" x14ac:dyDescent="0.2">
      <c r="A14" s="21"/>
      <c r="B14" s="22"/>
      <c r="C14" s="22"/>
      <c r="D14" s="22"/>
      <c r="E14" s="100">
        <f t="shared" si="0"/>
        <v>0</v>
      </c>
      <c r="F14" s="101">
        <f t="shared" si="1"/>
        <v>0</v>
      </c>
      <c r="G14" s="23"/>
      <c r="H14" s="101">
        <f t="shared" si="2"/>
        <v>0</v>
      </c>
      <c r="I14" s="23"/>
      <c r="J14" s="24"/>
      <c r="K14" s="101">
        <f t="shared" si="3"/>
        <v>0</v>
      </c>
      <c r="L14" s="24"/>
      <c r="M14" s="23"/>
      <c r="N14" s="101">
        <f t="shared" si="4"/>
        <v>0</v>
      </c>
      <c r="O14" s="23"/>
      <c r="P14" s="101">
        <f t="shared" si="5"/>
        <v>0</v>
      </c>
      <c r="Q14" s="23"/>
      <c r="R14" s="101">
        <f t="shared" si="6"/>
        <v>0</v>
      </c>
      <c r="S14" s="101">
        <f t="shared" si="7"/>
        <v>0</v>
      </c>
      <c r="T14" s="101">
        <f t="shared" si="8"/>
        <v>0</v>
      </c>
      <c r="U14" s="101">
        <f t="shared" si="8"/>
        <v>0</v>
      </c>
      <c r="V14" s="101">
        <f t="shared" si="8"/>
        <v>0</v>
      </c>
      <c r="W14" s="101">
        <f t="shared" si="8"/>
        <v>0</v>
      </c>
      <c r="X14" s="101">
        <f t="shared" si="9"/>
        <v>0</v>
      </c>
      <c r="Y14" s="23"/>
      <c r="Z14" s="101">
        <f t="shared" si="10"/>
        <v>0</v>
      </c>
      <c r="AA14" s="101">
        <f t="shared" si="11"/>
        <v>0</v>
      </c>
      <c r="AB14" s="24"/>
      <c r="AC14" s="24"/>
      <c r="AD14" s="24"/>
      <c r="AE14" s="101">
        <f t="shared" si="12"/>
        <v>0</v>
      </c>
      <c r="AF14" s="24"/>
      <c r="AG14" s="101">
        <f t="shared" si="13"/>
        <v>0</v>
      </c>
      <c r="AH14" s="102"/>
      <c r="AI14" s="24"/>
    </row>
    <row r="15" spans="1:35" x14ac:dyDescent="0.2">
      <c r="A15" s="21"/>
      <c r="B15" s="22"/>
      <c r="C15" s="22"/>
      <c r="D15" s="22"/>
      <c r="E15" s="100">
        <f t="shared" si="0"/>
        <v>0</v>
      </c>
      <c r="F15" s="101">
        <f t="shared" si="1"/>
        <v>0</v>
      </c>
      <c r="G15" s="23"/>
      <c r="H15" s="101">
        <f t="shared" si="2"/>
        <v>0</v>
      </c>
      <c r="I15" s="23"/>
      <c r="J15" s="24"/>
      <c r="K15" s="101">
        <f t="shared" si="3"/>
        <v>0</v>
      </c>
      <c r="L15" s="24"/>
      <c r="M15" s="23"/>
      <c r="N15" s="101">
        <f t="shared" si="4"/>
        <v>0</v>
      </c>
      <c r="O15" s="23"/>
      <c r="P15" s="101">
        <f t="shared" si="5"/>
        <v>0</v>
      </c>
      <c r="Q15" s="23"/>
      <c r="R15" s="101">
        <f t="shared" si="6"/>
        <v>0</v>
      </c>
      <c r="S15" s="101">
        <f t="shared" si="7"/>
        <v>0</v>
      </c>
      <c r="T15" s="101">
        <f t="shared" si="8"/>
        <v>0</v>
      </c>
      <c r="U15" s="101">
        <f t="shared" si="8"/>
        <v>0</v>
      </c>
      <c r="V15" s="101">
        <f t="shared" si="8"/>
        <v>0</v>
      </c>
      <c r="W15" s="101">
        <f t="shared" si="8"/>
        <v>0</v>
      </c>
      <c r="X15" s="101">
        <f t="shared" si="9"/>
        <v>0</v>
      </c>
      <c r="Y15" s="23"/>
      <c r="Z15" s="101">
        <f t="shared" si="10"/>
        <v>0</v>
      </c>
      <c r="AA15" s="101">
        <f t="shared" si="11"/>
        <v>0</v>
      </c>
      <c r="AB15" s="24"/>
      <c r="AC15" s="24"/>
      <c r="AD15" s="24"/>
      <c r="AE15" s="101">
        <f t="shared" si="12"/>
        <v>0</v>
      </c>
      <c r="AF15" s="24"/>
      <c r="AG15" s="101">
        <f t="shared" si="13"/>
        <v>0</v>
      </c>
      <c r="AH15" s="102"/>
      <c r="AI15" s="24"/>
    </row>
    <row r="16" spans="1:35" x14ac:dyDescent="0.2">
      <c r="A16" s="21"/>
      <c r="B16" s="22"/>
      <c r="C16" s="22"/>
      <c r="D16" s="22"/>
      <c r="E16" s="100">
        <f t="shared" si="0"/>
        <v>0</v>
      </c>
      <c r="F16" s="101">
        <f t="shared" si="1"/>
        <v>0</v>
      </c>
      <c r="G16" s="23"/>
      <c r="H16" s="101">
        <f t="shared" si="2"/>
        <v>0</v>
      </c>
      <c r="I16" s="23"/>
      <c r="J16" s="24"/>
      <c r="K16" s="101">
        <f t="shared" si="3"/>
        <v>0</v>
      </c>
      <c r="L16" s="24"/>
      <c r="M16" s="23"/>
      <c r="N16" s="101">
        <f t="shared" si="4"/>
        <v>0</v>
      </c>
      <c r="O16" s="23"/>
      <c r="P16" s="101">
        <f t="shared" si="5"/>
        <v>0</v>
      </c>
      <c r="Q16" s="23"/>
      <c r="R16" s="101">
        <f t="shared" si="6"/>
        <v>0</v>
      </c>
      <c r="S16" s="101">
        <f t="shared" si="7"/>
        <v>0</v>
      </c>
      <c r="T16" s="101">
        <f t="shared" si="8"/>
        <v>0</v>
      </c>
      <c r="U16" s="101">
        <f t="shared" si="8"/>
        <v>0</v>
      </c>
      <c r="V16" s="101">
        <f t="shared" si="8"/>
        <v>0</v>
      </c>
      <c r="W16" s="101">
        <f t="shared" si="8"/>
        <v>0</v>
      </c>
      <c r="X16" s="101">
        <f t="shared" si="9"/>
        <v>0</v>
      </c>
      <c r="Y16" s="23"/>
      <c r="Z16" s="101">
        <f t="shared" si="10"/>
        <v>0</v>
      </c>
      <c r="AA16" s="101">
        <f t="shared" si="11"/>
        <v>0</v>
      </c>
      <c r="AB16" s="24"/>
      <c r="AC16" s="24"/>
      <c r="AD16" s="24"/>
      <c r="AE16" s="101">
        <f t="shared" si="12"/>
        <v>0</v>
      </c>
      <c r="AF16" s="24"/>
      <c r="AG16" s="101">
        <f t="shared" si="13"/>
        <v>0</v>
      </c>
      <c r="AH16" s="102"/>
      <c r="AI16" s="24"/>
    </row>
    <row r="17" spans="1:35" x14ac:dyDescent="0.2">
      <c r="A17" s="21"/>
      <c r="B17" s="22"/>
      <c r="C17" s="22"/>
      <c r="D17" s="22"/>
      <c r="E17" s="100">
        <f t="shared" si="0"/>
        <v>0</v>
      </c>
      <c r="F17" s="101">
        <f t="shared" si="1"/>
        <v>0</v>
      </c>
      <c r="G17" s="23"/>
      <c r="H17" s="101">
        <f t="shared" si="2"/>
        <v>0</v>
      </c>
      <c r="I17" s="23"/>
      <c r="J17" s="24"/>
      <c r="K17" s="101">
        <f t="shared" si="3"/>
        <v>0</v>
      </c>
      <c r="L17" s="24"/>
      <c r="M17" s="23"/>
      <c r="N17" s="101">
        <f t="shared" si="4"/>
        <v>0</v>
      </c>
      <c r="O17" s="23"/>
      <c r="P17" s="101">
        <f t="shared" si="5"/>
        <v>0</v>
      </c>
      <c r="Q17" s="23"/>
      <c r="R17" s="101">
        <f t="shared" si="6"/>
        <v>0</v>
      </c>
      <c r="S17" s="101">
        <f t="shared" si="7"/>
        <v>0</v>
      </c>
      <c r="T17" s="101">
        <f t="shared" si="8"/>
        <v>0</v>
      </c>
      <c r="U17" s="101">
        <f t="shared" si="8"/>
        <v>0</v>
      </c>
      <c r="V17" s="101">
        <f t="shared" si="8"/>
        <v>0</v>
      </c>
      <c r="W17" s="101">
        <f t="shared" si="8"/>
        <v>0</v>
      </c>
      <c r="X17" s="101">
        <f t="shared" si="9"/>
        <v>0</v>
      </c>
      <c r="Y17" s="23"/>
      <c r="Z17" s="101">
        <f t="shared" si="10"/>
        <v>0</v>
      </c>
      <c r="AA17" s="101">
        <f t="shared" si="11"/>
        <v>0</v>
      </c>
      <c r="AB17" s="24"/>
      <c r="AC17" s="24"/>
      <c r="AD17" s="24"/>
      <c r="AE17" s="101">
        <f t="shared" si="12"/>
        <v>0</v>
      </c>
      <c r="AF17" s="24"/>
      <c r="AG17" s="101">
        <f t="shared" si="13"/>
        <v>0</v>
      </c>
      <c r="AH17" s="102"/>
      <c r="AI17" s="24"/>
    </row>
    <row r="18" spans="1:35" x14ac:dyDescent="0.2">
      <c r="A18" s="21"/>
      <c r="B18" s="22"/>
      <c r="C18" s="22"/>
      <c r="D18" s="22"/>
      <c r="E18" s="100">
        <f t="shared" si="0"/>
        <v>0</v>
      </c>
      <c r="F18" s="101">
        <f t="shared" si="1"/>
        <v>0</v>
      </c>
      <c r="G18" s="23"/>
      <c r="H18" s="101">
        <f t="shared" si="2"/>
        <v>0</v>
      </c>
      <c r="I18" s="23"/>
      <c r="J18" s="24"/>
      <c r="K18" s="101">
        <f t="shared" si="3"/>
        <v>0</v>
      </c>
      <c r="L18" s="24"/>
      <c r="M18" s="23"/>
      <c r="N18" s="101">
        <f t="shared" si="4"/>
        <v>0</v>
      </c>
      <c r="O18" s="23"/>
      <c r="P18" s="101">
        <f t="shared" si="5"/>
        <v>0</v>
      </c>
      <c r="Q18" s="23"/>
      <c r="R18" s="101">
        <f t="shared" si="6"/>
        <v>0</v>
      </c>
      <c r="S18" s="101">
        <f t="shared" si="7"/>
        <v>0</v>
      </c>
      <c r="T18" s="101">
        <f t="shared" si="8"/>
        <v>0</v>
      </c>
      <c r="U18" s="101">
        <f t="shared" si="8"/>
        <v>0</v>
      </c>
      <c r="V18" s="101">
        <f t="shared" si="8"/>
        <v>0</v>
      </c>
      <c r="W18" s="101">
        <f t="shared" si="8"/>
        <v>0</v>
      </c>
      <c r="X18" s="101">
        <f t="shared" si="9"/>
        <v>0</v>
      </c>
      <c r="Y18" s="23"/>
      <c r="Z18" s="101">
        <f t="shared" si="10"/>
        <v>0</v>
      </c>
      <c r="AA18" s="101">
        <f t="shared" si="11"/>
        <v>0</v>
      </c>
      <c r="AB18" s="24"/>
      <c r="AC18" s="24"/>
      <c r="AD18" s="24"/>
      <c r="AE18" s="101">
        <f t="shared" si="12"/>
        <v>0</v>
      </c>
      <c r="AF18" s="24"/>
      <c r="AG18" s="101">
        <f t="shared" si="13"/>
        <v>0</v>
      </c>
      <c r="AH18" s="102"/>
      <c r="AI18" s="24"/>
    </row>
    <row r="19" spans="1:35" x14ac:dyDescent="0.2">
      <c r="A19" s="21"/>
      <c r="B19" s="22"/>
      <c r="C19" s="22"/>
      <c r="D19" s="22"/>
      <c r="E19" s="100">
        <f t="shared" si="0"/>
        <v>0</v>
      </c>
      <c r="F19" s="101">
        <f t="shared" si="1"/>
        <v>0</v>
      </c>
      <c r="G19" s="23"/>
      <c r="H19" s="101">
        <f t="shared" si="2"/>
        <v>0</v>
      </c>
      <c r="I19" s="23"/>
      <c r="J19" s="24"/>
      <c r="K19" s="101">
        <f t="shared" si="3"/>
        <v>0</v>
      </c>
      <c r="L19" s="24"/>
      <c r="M19" s="23"/>
      <c r="N19" s="101">
        <f t="shared" si="4"/>
        <v>0</v>
      </c>
      <c r="O19" s="23"/>
      <c r="P19" s="101">
        <f t="shared" si="5"/>
        <v>0</v>
      </c>
      <c r="Q19" s="23"/>
      <c r="R19" s="101">
        <f t="shared" si="6"/>
        <v>0</v>
      </c>
      <c r="S19" s="101">
        <f t="shared" si="7"/>
        <v>0</v>
      </c>
      <c r="T19" s="101">
        <f t="shared" si="8"/>
        <v>0</v>
      </c>
      <c r="U19" s="101">
        <f t="shared" si="8"/>
        <v>0</v>
      </c>
      <c r="V19" s="101">
        <f t="shared" si="8"/>
        <v>0</v>
      </c>
      <c r="W19" s="101">
        <f t="shared" si="8"/>
        <v>0</v>
      </c>
      <c r="X19" s="101">
        <f t="shared" si="9"/>
        <v>0</v>
      </c>
      <c r="Y19" s="23"/>
      <c r="Z19" s="101">
        <f t="shared" si="10"/>
        <v>0</v>
      </c>
      <c r="AA19" s="101">
        <f t="shared" si="11"/>
        <v>0</v>
      </c>
      <c r="AB19" s="24"/>
      <c r="AC19" s="24"/>
      <c r="AD19" s="24"/>
      <c r="AE19" s="101">
        <f t="shared" si="12"/>
        <v>0</v>
      </c>
      <c r="AF19" s="24"/>
      <c r="AG19" s="101">
        <f t="shared" si="13"/>
        <v>0</v>
      </c>
      <c r="AH19" s="102"/>
      <c r="AI19" s="24"/>
    </row>
    <row r="20" spans="1:35" x14ac:dyDescent="0.2">
      <c r="A20" s="21"/>
      <c r="B20" s="22"/>
      <c r="C20" s="22"/>
      <c r="D20" s="22"/>
      <c r="E20" s="100">
        <f t="shared" si="0"/>
        <v>0</v>
      </c>
      <c r="F20" s="101">
        <f t="shared" si="1"/>
        <v>0</v>
      </c>
      <c r="G20" s="23"/>
      <c r="H20" s="101">
        <f t="shared" si="2"/>
        <v>0</v>
      </c>
      <c r="I20" s="23"/>
      <c r="J20" s="24"/>
      <c r="K20" s="101">
        <f t="shared" si="3"/>
        <v>0</v>
      </c>
      <c r="L20" s="24"/>
      <c r="M20" s="23"/>
      <c r="N20" s="101">
        <f t="shared" si="4"/>
        <v>0</v>
      </c>
      <c r="O20" s="23"/>
      <c r="P20" s="101">
        <f t="shared" si="5"/>
        <v>0</v>
      </c>
      <c r="Q20" s="23"/>
      <c r="R20" s="101">
        <f t="shared" si="6"/>
        <v>0</v>
      </c>
      <c r="S20" s="101">
        <f t="shared" si="7"/>
        <v>0</v>
      </c>
      <c r="T20" s="101">
        <f t="shared" si="8"/>
        <v>0</v>
      </c>
      <c r="U20" s="101">
        <f t="shared" si="8"/>
        <v>0</v>
      </c>
      <c r="V20" s="101">
        <f t="shared" si="8"/>
        <v>0</v>
      </c>
      <c r="W20" s="101">
        <f t="shared" si="8"/>
        <v>0</v>
      </c>
      <c r="X20" s="101">
        <f t="shared" si="9"/>
        <v>0</v>
      </c>
      <c r="Y20" s="23"/>
      <c r="Z20" s="101">
        <f t="shared" si="10"/>
        <v>0</v>
      </c>
      <c r="AA20" s="101">
        <f t="shared" si="11"/>
        <v>0</v>
      </c>
      <c r="AB20" s="24"/>
      <c r="AC20" s="24"/>
      <c r="AD20" s="24"/>
      <c r="AE20" s="101">
        <f t="shared" si="12"/>
        <v>0</v>
      </c>
      <c r="AF20" s="24"/>
      <c r="AG20" s="101">
        <f t="shared" si="13"/>
        <v>0</v>
      </c>
      <c r="AH20" s="102"/>
      <c r="AI20" s="24"/>
    </row>
    <row r="21" spans="1:35" x14ac:dyDescent="0.2">
      <c r="A21" s="22"/>
      <c r="B21" s="22"/>
      <c r="C21" s="22"/>
      <c r="D21" s="22"/>
      <c r="E21" s="100">
        <f t="shared" si="0"/>
        <v>0</v>
      </c>
      <c r="F21" s="101">
        <f t="shared" si="1"/>
        <v>0</v>
      </c>
      <c r="G21" s="23"/>
      <c r="H21" s="101">
        <f t="shared" si="2"/>
        <v>0</v>
      </c>
      <c r="I21" s="23"/>
      <c r="J21" s="24"/>
      <c r="K21" s="101">
        <f t="shared" si="3"/>
        <v>0</v>
      </c>
      <c r="L21" s="24"/>
      <c r="M21" s="23"/>
      <c r="N21" s="101">
        <f t="shared" si="4"/>
        <v>0</v>
      </c>
      <c r="O21" s="23"/>
      <c r="P21" s="101">
        <f t="shared" si="5"/>
        <v>0</v>
      </c>
      <c r="Q21" s="23"/>
      <c r="R21" s="101">
        <f t="shared" si="6"/>
        <v>0</v>
      </c>
      <c r="S21" s="101">
        <f t="shared" si="7"/>
        <v>0</v>
      </c>
      <c r="T21" s="101">
        <f t="shared" si="8"/>
        <v>0</v>
      </c>
      <c r="U21" s="101">
        <f t="shared" si="8"/>
        <v>0</v>
      </c>
      <c r="V21" s="101">
        <f t="shared" si="8"/>
        <v>0</v>
      </c>
      <c r="W21" s="101">
        <f t="shared" si="8"/>
        <v>0</v>
      </c>
      <c r="X21" s="101">
        <f t="shared" si="9"/>
        <v>0</v>
      </c>
      <c r="Y21" s="23"/>
      <c r="Z21" s="101">
        <f t="shared" si="10"/>
        <v>0</v>
      </c>
      <c r="AA21" s="101">
        <f t="shared" si="11"/>
        <v>0</v>
      </c>
      <c r="AB21" s="24"/>
      <c r="AC21" s="24"/>
      <c r="AD21" s="24"/>
      <c r="AE21" s="101">
        <f t="shared" si="12"/>
        <v>0</v>
      </c>
      <c r="AF21" s="24"/>
      <c r="AG21" s="101">
        <f t="shared" si="13"/>
        <v>0</v>
      </c>
      <c r="AH21" s="102"/>
      <c r="AI21" s="24"/>
    </row>
    <row r="22" spans="1:35" x14ac:dyDescent="0.2">
      <c r="A22" s="22"/>
      <c r="B22" s="22"/>
      <c r="C22" s="22"/>
      <c r="D22" s="22"/>
      <c r="E22" s="100">
        <f t="shared" si="0"/>
        <v>0</v>
      </c>
      <c r="F22" s="101">
        <f t="shared" si="1"/>
        <v>0</v>
      </c>
      <c r="G22" s="23"/>
      <c r="H22" s="101">
        <f t="shared" si="2"/>
        <v>0</v>
      </c>
      <c r="I22" s="23"/>
      <c r="J22" s="24"/>
      <c r="K22" s="101">
        <f t="shared" si="3"/>
        <v>0</v>
      </c>
      <c r="L22" s="24"/>
      <c r="M22" s="23"/>
      <c r="N22" s="101">
        <f t="shared" si="4"/>
        <v>0</v>
      </c>
      <c r="O22" s="23"/>
      <c r="P22" s="101">
        <f t="shared" si="5"/>
        <v>0</v>
      </c>
      <c r="Q22" s="23"/>
      <c r="R22" s="101">
        <f t="shared" si="6"/>
        <v>0</v>
      </c>
      <c r="S22" s="101">
        <f t="shared" si="7"/>
        <v>0</v>
      </c>
      <c r="T22" s="101">
        <f t="shared" si="8"/>
        <v>0</v>
      </c>
      <c r="U22" s="101">
        <f t="shared" si="8"/>
        <v>0</v>
      </c>
      <c r="V22" s="101">
        <f t="shared" si="8"/>
        <v>0</v>
      </c>
      <c r="W22" s="101">
        <f t="shared" si="8"/>
        <v>0</v>
      </c>
      <c r="X22" s="101">
        <f t="shared" si="9"/>
        <v>0</v>
      </c>
      <c r="Y22" s="23"/>
      <c r="Z22" s="101">
        <f t="shared" si="10"/>
        <v>0</v>
      </c>
      <c r="AA22" s="101">
        <f t="shared" si="11"/>
        <v>0</v>
      </c>
      <c r="AB22" s="24"/>
      <c r="AC22" s="24"/>
      <c r="AD22" s="24"/>
      <c r="AE22" s="101">
        <f t="shared" si="12"/>
        <v>0</v>
      </c>
      <c r="AF22" s="24"/>
      <c r="AG22" s="101">
        <f t="shared" si="13"/>
        <v>0</v>
      </c>
      <c r="AH22" s="102"/>
      <c r="AI22" s="24"/>
    </row>
    <row r="23" spans="1:35" x14ac:dyDescent="0.2">
      <c r="A23" s="22"/>
      <c r="B23" s="22"/>
      <c r="C23" s="22"/>
      <c r="D23" s="22"/>
      <c r="E23" s="100">
        <f t="shared" si="0"/>
        <v>0</v>
      </c>
      <c r="F23" s="101">
        <f t="shared" si="1"/>
        <v>0</v>
      </c>
      <c r="G23" s="23"/>
      <c r="H23" s="101">
        <f t="shared" si="2"/>
        <v>0</v>
      </c>
      <c r="I23" s="23"/>
      <c r="J23" s="24"/>
      <c r="K23" s="101">
        <f t="shared" si="3"/>
        <v>0</v>
      </c>
      <c r="L23" s="24"/>
      <c r="M23" s="23"/>
      <c r="N23" s="101">
        <f t="shared" si="4"/>
        <v>0</v>
      </c>
      <c r="O23" s="23"/>
      <c r="P23" s="101">
        <f t="shared" si="5"/>
        <v>0</v>
      </c>
      <c r="Q23" s="23"/>
      <c r="R23" s="101">
        <f t="shared" si="6"/>
        <v>0</v>
      </c>
      <c r="S23" s="101">
        <f t="shared" si="7"/>
        <v>0</v>
      </c>
      <c r="T23" s="101">
        <f t="shared" si="8"/>
        <v>0</v>
      </c>
      <c r="U23" s="101">
        <f t="shared" si="8"/>
        <v>0</v>
      </c>
      <c r="V23" s="101">
        <f t="shared" si="8"/>
        <v>0</v>
      </c>
      <c r="W23" s="101">
        <f t="shared" si="8"/>
        <v>0</v>
      </c>
      <c r="X23" s="101">
        <f t="shared" si="9"/>
        <v>0</v>
      </c>
      <c r="Y23" s="23"/>
      <c r="Z23" s="101">
        <f t="shared" si="10"/>
        <v>0</v>
      </c>
      <c r="AA23" s="101">
        <f t="shared" si="11"/>
        <v>0</v>
      </c>
      <c r="AB23" s="24"/>
      <c r="AC23" s="24"/>
      <c r="AD23" s="24"/>
      <c r="AE23" s="101">
        <f t="shared" si="12"/>
        <v>0</v>
      </c>
      <c r="AF23" s="24"/>
      <c r="AG23" s="101">
        <f t="shared" si="13"/>
        <v>0</v>
      </c>
      <c r="AH23" s="102"/>
      <c r="AI23" s="24"/>
    </row>
    <row r="24" spans="1:35" x14ac:dyDescent="0.2">
      <c r="F24" s="103">
        <f>SUM(F4:F23)</f>
        <v>0</v>
      </c>
      <c r="H24" s="103">
        <f>SUM(H4:H23)</f>
        <v>0</v>
      </c>
      <c r="K24" s="103">
        <f>SUM(K4:K23)</f>
        <v>0</v>
      </c>
      <c r="L24" s="104"/>
      <c r="N24" s="103">
        <f>SUM(N4:N23)</f>
        <v>0</v>
      </c>
      <c r="P24" s="103">
        <f>SUM(P4:P23)</f>
        <v>0</v>
      </c>
      <c r="R24" s="103">
        <f t="shared" ref="R24:W24" si="14">SUM(R4:R23)</f>
        <v>0</v>
      </c>
      <c r="S24" s="103">
        <f t="shared" si="14"/>
        <v>0</v>
      </c>
      <c r="T24" s="103">
        <f t="shared" si="14"/>
        <v>0</v>
      </c>
      <c r="U24" s="103">
        <f t="shared" si="14"/>
        <v>0</v>
      </c>
      <c r="V24" s="103">
        <f t="shared" si="14"/>
        <v>0</v>
      </c>
      <c r="W24" s="103">
        <f t="shared" si="14"/>
        <v>0</v>
      </c>
      <c r="AE24" s="103">
        <f>SUM(AE4:AE23)</f>
        <v>0</v>
      </c>
      <c r="AF24" s="103">
        <f>SUM(AF4:AF23)</f>
        <v>0</v>
      </c>
      <c r="AG24" s="105">
        <f>SUM(AG4:AG23)</f>
        <v>0</v>
      </c>
      <c r="AH24" s="102"/>
      <c r="AI24" s="101">
        <f>SUM(AI4:AI23)</f>
        <v>0</v>
      </c>
    </row>
    <row r="25" spans="1:35" ht="5.0999999999999996" customHeight="1" x14ac:dyDescent="0.2"/>
    <row r="26" spans="1:35" x14ac:dyDescent="0.2">
      <c r="A26" s="26"/>
      <c r="B26" s="92" t="s">
        <v>36</v>
      </c>
      <c r="C26" s="26"/>
      <c r="D26" s="26"/>
      <c r="E26" s="26"/>
      <c r="F26" s="58">
        <f>+F1</f>
        <v>10</v>
      </c>
      <c r="G26" s="59"/>
      <c r="H26" s="58">
        <f>+H1</f>
        <v>90</v>
      </c>
      <c r="I26" s="58">
        <f>+I1</f>
        <v>1.2</v>
      </c>
      <c r="J26" s="58">
        <f>+J1</f>
        <v>22</v>
      </c>
      <c r="K26" s="59"/>
      <c r="L26" s="59" t="s">
        <v>7</v>
      </c>
      <c r="M26" s="58">
        <f>+M1</f>
        <v>0.45</v>
      </c>
      <c r="N26" s="59"/>
      <c r="O26" s="25">
        <f>+O1</f>
        <v>30</v>
      </c>
      <c r="P26" s="59"/>
      <c r="Q26" s="28">
        <f>+Q1</f>
        <v>50</v>
      </c>
      <c r="R26" s="26"/>
      <c r="S26" s="38">
        <f>+S1</f>
        <v>6.2E-2</v>
      </c>
      <c r="T26" s="38">
        <f>+T1</f>
        <v>1.4500000000000001E-2</v>
      </c>
      <c r="U26" s="38">
        <f>+U1</f>
        <v>0.13900000000000001</v>
      </c>
      <c r="V26" s="38">
        <f>+V1</f>
        <v>3.3000000000000002E-2</v>
      </c>
      <c r="W26" s="38">
        <f>+W1</f>
        <v>1.5E-3</v>
      </c>
      <c r="X26" s="26"/>
      <c r="Y26" s="25">
        <v>84</v>
      </c>
      <c r="Z26" s="63"/>
      <c r="AA26" s="38">
        <f>+AA1</f>
        <v>7.0000000000000007E-2</v>
      </c>
      <c r="AB26" s="117" t="s">
        <v>148</v>
      </c>
      <c r="AC26" s="118">
        <v>10</v>
      </c>
      <c r="AD26" s="118">
        <v>10</v>
      </c>
      <c r="AE26" s="26"/>
      <c r="AF26" s="26"/>
      <c r="AG26" s="26"/>
      <c r="AH26" s="94"/>
      <c r="AI26" s="26" t="s">
        <v>7</v>
      </c>
    </row>
    <row r="27" spans="1:35" x14ac:dyDescent="0.2">
      <c r="A27" s="66"/>
      <c r="B27" s="66"/>
      <c r="C27" s="66" t="s">
        <v>11</v>
      </c>
      <c r="D27" s="66" t="s">
        <v>1</v>
      </c>
      <c r="E27" s="66" t="s">
        <v>30</v>
      </c>
      <c r="F27" s="66" t="s">
        <v>21</v>
      </c>
      <c r="G27" s="66" t="s">
        <v>11</v>
      </c>
      <c r="H27" s="66" t="s">
        <v>2</v>
      </c>
      <c r="I27" s="66" t="s">
        <v>7</v>
      </c>
      <c r="J27" s="66" t="s">
        <v>3</v>
      </c>
      <c r="K27" s="66" t="s">
        <v>17</v>
      </c>
      <c r="L27" s="66" t="s">
        <v>5</v>
      </c>
      <c r="M27" s="66" t="s">
        <v>5</v>
      </c>
      <c r="N27" s="66" t="s">
        <v>5</v>
      </c>
      <c r="O27" s="66" t="s">
        <v>9</v>
      </c>
      <c r="P27" s="66" t="s">
        <v>15</v>
      </c>
      <c r="Q27" s="66" t="s">
        <v>18</v>
      </c>
      <c r="R27" s="66" t="s">
        <v>20</v>
      </c>
      <c r="S27" s="66"/>
      <c r="T27" s="66"/>
      <c r="U27" s="66"/>
      <c r="V27" s="66" t="s">
        <v>24</v>
      </c>
      <c r="W27" s="66"/>
      <c r="X27" s="66" t="s">
        <v>17</v>
      </c>
      <c r="Y27" s="66" t="s">
        <v>11</v>
      </c>
      <c r="Z27" s="66" t="s">
        <v>7</v>
      </c>
      <c r="AA27" s="66" t="s">
        <v>28</v>
      </c>
      <c r="AB27" s="66" t="s">
        <v>46</v>
      </c>
      <c r="AC27" s="66" t="s">
        <v>46</v>
      </c>
      <c r="AD27" s="96" t="s">
        <v>46</v>
      </c>
      <c r="AE27" s="66" t="s">
        <v>17</v>
      </c>
      <c r="AF27" s="66" t="s">
        <v>33</v>
      </c>
      <c r="AG27" s="66" t="s">
        <v>17</v>
      </c>
      <c r="AH27" s="97"/>
      <c r="AI27" s="66" t="s">
        <v>43</v>
      </c>
    </row>
    <row r="28" spans="1:35" x14ac:dyDescent="0.2">
      <c r="A28" s="68" t="s">
        <v>0</v>
      </c>
      <c r="B28" s="68" t="s">
        <v>45</v>
      </c>
      <c r="C28" s="68" t="s">
        <v>12</v>
      </c>
      <c r="D28" s="68" t="s">
        <v>39</v>
      </c>
      <c r="E28" s="68" t="s">
        <v>31</v>
      </c>
      <c r="F28" s="68" t="s">
        <v>16</v>
      </c>
      <c r="G28" s="68" t="s">
        <v>14</v>
      </c>
      <c r="H28" s="68" t="s">
        <v>16</v>
      </c>
      <c r="I28" s="68" t="s">
        <v>6</v>
      </c>
      <c r="J28" s="68" t="s">
        <v>32</v>
      </c>
      <c r="K28" s="68" t="s">
        <v>4</v>
      </c>
      <c r="L28" s="68" t="s">
        <v>106</v>
      </c>
      <c r="M28" s="68" t="s">
        <v>6</v>
      </c>
      <c r="N28" s="68" t="s">
        <v>16</v>
      </c>
      <c r="O28" s="68" t="s">
        <v>10</v>
      </c>
      <c r="P28" s="68" t="s">
        <v>16</v>
      </c>
      <c r="Q28" s="68" t="s">
        <v>19</v>
      </c>
      <c r="R28" s="68" t="s">
        <v>16</v>
      </c>
      <c r="S28" s="68" t="s">
        <v>22</v>
      </c>
      <c r="T28" s="68" t="s">
        <v>23</v>
      </c>
      <c r="U28" s="68" t="s">
        <v>24</v>
      </c>
      <c r="V28" s="68" t="s">
        <v>25</v>
      </c>
      <c r="W28" s="68" t="s">
        <v>26</v>
      </c>
      <c r="X28" s="68" t="s">
        <v>27</v>
      </c>
      <c r="Y28" s="68" t="s">
        <v>29</v>
      </c>
      <c r="Z28" s="68" t="s">
        <v>8</v>
      </c>
      <c r="AA28" s="68" t="s">
        <v>29</v>
      </c>
      <c r="AB28" s="68" t="s">
        <v>6</v>
      </c>
      <c r="AC28" s="68" t="s">
        <v>13</v>
      </c>
      <c r="AD28" s="98" t="s">
        <v>149</v>
      </c>
      <c r="AE28" s="68" t="s">
        <v>8</v>
      </c>
      <c r="AF28" s="68" t="s">
        <v>34</v>
      </c>
      <c r="AG28" s="68" t="s">
        <v>16</v>
      </c>
      <c r="AH28" s="99"/>
      <c r="AI28" s="68" t="s">
        <v>44</v>
      </c>
    </row>
    <row r="29" spans="1:35" x14ac:dyDescent="0.2">
      <c r="A29" s="21"/>
      <c r="B29" s="22"/>
      <c r="C29" s="22"/>
      <c r="D29" s="22"/>
      <c r="E29" s="100">
        <f>+C29*D29</f>
        <v>0</v>
      </c>
      <c r="F29" s="101">
        <f>ROUND(E29*$F$26,2)</f>
        <v>0</v>
      </c>
      <c r="G29" s="23"/>
      <c r="H29" s="101">
        <f>ROUND(G29*$H$26,2)</f>
        <v>0</v>
      </c>
      <c r="I29" s="23"/>
      <c r="J29" s="24"/>
      <c r="K29" s="101">
        <f>ROUND((I29*$I$26)+(J29*$J$26),2)</f>
        <v>0</v>
      </c>
      <c r="L29" s="24"/>
      <c r="M29" s="23"/>
      <c r="N29" s="101">
        <f>ROUND(L29+(M29*$M$26),2)</f>
        <v>0</v>
      </c>
      <c r="O29" s="23"/>
      <c r="P29" s="101">
        <f>ROUND(O29*$O$26,2)</f>
        <v>0</v>
      </c>
      <c r="Q29" s="23"/>
      <c r="R29" s="101">
        <f>ROUND(Q29*$Q$26,2)</f>
        <v>0</v>
      </c>
      <c r="S29" s="101">
        <f>ROUND(($P$29+$R$29+($J$26*$J29))*S$26,2)</f>
        <v>0</v>
      </c>
      <c r="T29" s="101">
        <f>ROUND(($P29+$R29+($J$26*$J29))*T$26,2)</f>
        <v>0</v>
      </c>
      <c r="U29" s="101">
        <f>ROUND(($P29+$R29+($J$26*$J29))*U$26,2)</f>
        <v>0</v>
      </c>
      <c r="V29" s="101">
        <f>ROUND(($P29+$R29+($J$26*$J29))*V$26,2)</f>
        <v>0</v>
      </c>
      <c r="W29" s="101">
        <f>ROUND(($P29+$R29+($J$26*$J29))*W$26,2)</f>
        <v>0</v>
      </c>
      <c r="X29" s="101">
        <f>+P29+R29+SUM(S29:W29)</f>
        <v>0</v>
      </c>
      <c r="Y29" s="23"/>
      <c r="Z29" s="101">
        <f>ROUND(Y29*$Y$26,2)</f>
        <v>0</v>
      </c>
      <c r="AA29" s="101">
        <f>ROUND(Z29*$AA$26,2)</f>
        <v>0</v>
      </c>
      <c r="AB29" s="24"/>
      <c r="AC29" s="24"/>
      <c r="AD29" s="24"/>
      <c r="AE29" s="101">
        <f t="shared" ref="AE29:AE43" si="15">SUM(Z29:AC29)</f>
        <v>0</v>
      </c>
      <c r="AF29" s="24"/>
      <c r="AG29" s="101">
        <f>+F29+H29+K29+N29+X29+AE29+AF29</f>
        <v>0</v>
      </c>
      <c r="AH29" s="102"/>
      <c r="AI29" s="24"/>
    </row>
    <row r="30" spans="1:35" x14ac:dyDescent="0.2">
      <c r="A30" s="21"/>
      <c r="B30" s="22"/>
      <c r="C30" s="22"/>
      <c r="D30" s="22"/>
      <c r="E30" s="100">
        <f t="shared" ref="E30:E43" si="16">+C30*D30</f>
        <v>0</v>
      </c>
      <c r="F30" s="101">
        <f t="shared" ref="F30:F43" si="17">ROUND(E30*$F$26,2)</f>
        <v>0</v>
      </c>
      <c r="G30" s="23"/>
      <c r="H30" s="101">
        <f t="shared" ref="H30:H43" si="18">ROUND(G30*$H$26,2)</f>
        <v>0</v>
      </c>
      <c r="I30" s="23"/>
      <c r="J30" s="24"/>
      <c r="K30" s="101">
        <f t="shared" ref="K30:K43" si="19">ROUND((I30*$I$26)+(J30*$J$26),2)</f>
        <v>0</v>
      </c>
      <c r="L30" s="24"/>
      <c r="M30" s="23"/>
      <c r="N30" s="101">
        <f t="shared" ref="N30:N43" si="20">ROUND(L30+(M30*$M$26),2)</f>
        <v>0</v>
      </c>
      <c r="O30" s="23"/>
      <c r="P30" s="101">
        <f t="shared" ref="P30:P43" si="21">ROUND(O30*$O$26,2)</f>
        <v>0</v>
      </c>
      <c r="Q30" s="23"/>
      <c r="R30" s="101">
        <f t="shared" ref="R30:R43" si="22">ROUND(Q30*$Q$26,2)</f>
        <v>0</v>
      </c>
      <c r="S30" s="101">
        <f t="shared" ref="S30:S43" si="23">ROUND(($P30+$R30+($J$26*$J30))*$S$26,2)</f>
        <v>0</v>
      </c>
      <c r="T30" s="101">
        <f t="shared" ref="T30:W43" si="24">ROUND(($P30+$R30+($J$26*$J30))*T$26,2)</f>
        <v>0</v>
      </c>
      <c r="U30" s="101">
        <f t="shared" si="24"/>
        <v>0</v>
      </c>
      <c r="V30" s="101">
        <f t="shared" si="24"/>
        <v>0</v>
      </c>
      <c r="W30" s="101">
        <f t="shared" si="24"/>
        <v>0</v>
      </c>
      <c r="X30" s="101">
        <f t="shared" ref="X30:X43" si="25">+P30+R30+SUM(S30:W30)</f>
        <v>0</v>
      </c>
      <c r="Y30" s="23"/>
      <c r="Z30" s="101">
        <f t="shared" ref="Z30:Z43" si="26">ROUND(Y30*$Y$26,2)</f>
        <v>0</v>
      </c>
      <c r="AA30" s="101">
        <f t="shared" ref="AA30:AA43" si="27">ROUND(Z30*$AA$26,2)</f>
        <v>0</v>
      </c>
      <c r="AB30" s="24"/>
      <c r="AC30" s="24"/>
      <c r="AD30" s="24"/>
      <c r="AE30" s="101">
        <f t="shared" si="15"/>
        <v>0</v>
      </c>
      <c r="AF30" s="24"/>
      <c r="AG30" s="101">
        <f t="shared" ref="AG30:AG43" si="28">+F30+H30+K30+N30+X30+AE30+AF30</f>
        <v>0</v>
      </c>
      <c r="AH30" s="102"/>
      <c r="AI30" s="24"/>
    </row>
    <row r="31" spans="1:35" x14ac:dyDescent="0.2">
      <c r="A31" s="21"/>
      <c r="B31" s="22"/>
      <c r="C31" s="22"/>
      <c r="D31" s="22"/>
      <c r="E31" s="100">
        <f t="shared" si="16"/>
        <v>0</v>
      </c>
      <c r="F31" s="101">
        <f t="shared" si="17"/>
        <v>0</v>
      </c>
      <c r="G31" s="23"/>
      <c r="H31" s="101">
        <f t="shared" si="18"/>
        <v>0</v>
      </c>
      <c r="I31" s="23"/>
      <c r="J31" s="24"/>
      <c r="K31" s="101">
        <f t="shared" si="19"/>
        <v>0</v>
      </c>
      <c r="L31" s="24"/>
      <c r="M31" s="23"/>
      <c r="N31" s="101">
        <f t="shared" si="20"/>
        <v>0</v>
      </c>
      <c r="O31" s="23"/>
      <c r="P31" s="101">
        <f t="shared" si="21"/>
        <v>0</v>
      </c>
      <c r="Q31" s="23"/>
      <c r="R31" s="101">
        <f t="shared" si="22"/>
        <v>0</v>
      </c>
      <c r="S31" s="101">
        <f t="shared" si="23"/>
        <v>0</v>
      </c>
      <c r="T31" s="101">
        <f t="shared" si="24"/>
        <v>0</v>
      </c>
      <c r="U31" s="101">
        <f t="shared" si="24"/>
        <v>0</v>
      </c>
      <c r="V31" s="101">
        <f t="shared" si="24"/>
        <v>0</v>
      </c>
      <c r="W31" s="101">
        <f t="shared" si="24"/>
        <v>0</v>
      </c>
      <c r="X31" s="101">
        <f t="shared" si="25"/>
        <v>0</v>
      </c>
      <c r="Y31" s="23"/>
      <c r="Z31" s="101">
        <f t="shared" si="26"/>
        <v>0</v>
      </c>
      <c r="AA31" s="101">
        <f t="shared" si="27"/>
        <v>0</v>
      </c>
      <c r="AB31" s="24"/>
      <c r="AC31" s="24"/>
      <c r="AD31" s="24"/>
      <c r="AE31" s="101">
        <f t="shared" si="15"/>
        <v>0</v>
      </c>
      <c r="AF31" s="24"/>
      <c r="AG31" s="101">
        <f t="shared" si="28"/>
        <v>0</v>
      </c>
      <c r="AH31" s="102"/>
      <c r="AI31" s="24"/>
    </row>
    <row r="32" spans="1:35" x14ac:dyDescent="0.2">
      <c r="A32" s="21"/>
      <c r="B32" s="22"/>
      <c r="C32" s="22"/>
      <c r="D32" s="22"/>
      <c r="E32" s="100">
        <f t="shared" si="16"/>
        <v>0</v>
      </c>
      <c r="F32" s="101">
        <f t="shared" si="17"/>
        <v>0</v>
      </c>
      <c r="G32" s="23"/>
      <c r="H32" s="101">
        <f t="shared" si="18"/>
        <v>0</v>
      </c>
      <c r="I32" s="23"/>
      <c r="J32" s="24"/>
      <c r="K32" s="101">
        <f t="shared" si="19"/>
        <v>0</v>
      </c>
      <c r="L32" s="24"/>
      <c r="M32" s="23"/>
      <c r="N32" s="101">
        <f t="shared" si="20"/>
        <v>0</v>
      </c>
      <c r="O32" s="23"/>
      <c r="P32" s="101">
        <f t="shared" si="21"/>
        <v>0</v>
      </c>
      <c r="Q32" s="23"/>
      <c r="R32" s="101">
        <f t="shared" si="22"/>
        <v>0</v>
      </c>
      <c r="S32" s="101">
        <f>ROUND(($P32+$R32+($J$26*$J32))*$S$26,2)</f>
        <v>0</v>
      </c>
      <c r="T32" s="101">
        <f t="shared" si="24"/>
        <v>0</v>
      </c>
      <c r="U32" s="101">
        <f t="shared" si="24"/>
        <v>0</v>
      </c>
      <c r="V32" s="101">
        <f t="shared" si="24"/>
        <v>0</v>
      </c>
      <c r="W32" s="101">
        <f t="shared" si="24"/>
        <v>0</v>
      </c>
      <c r="X32" s="101">
        <f t="shared" si="25"/>
        <v>0</v>
      </c>
      <c r="Y32" s="23"/>
      <c r="Z32" s="101">
        <f t="shared" si="26"/>
        <v>0</v>
      </c>
      <c r="AA32" s="101">
        <f t="shared" si="27"/>
        <v>0</v>
      </c>
      <c r="AB32" s="24"/>
      <c r="AC32" s="24"/>
      <c r="AD32" s="24"/>
      <c r="AE32" s="101">
        <f t="shared" si="15"/>
        <v>0</v>
      </c>
      <c r="AF32" s="24"/>
      <c r="AG32" s="101">
        <f t="shared" si="28"/>
        <v>0</v>
      </c>
      <c r="AH32" s="102"/>
      <c r="AI32" s="24"/>
    </row>
    <row r="33" spans="1:35" x14ac:dyDescent="0.2">
      <c r="A33" s="21"/>
      <c r="B33" s="22"/>
      <c r="C33" s="22"/>
      <c r="D33" s="22"/>
      <c r="E33" s="100">
        <f t="shared" si="16"/>
        <v>0</v>
      </c>
      <c r="F33" s="101">
        <f t="shared" si="17"/>
        <v>0</v>
      </c>
      <c r="G33" s="23"/>
      <c r="H33" s="101">
        <f t="shared" si="18"/>
        <v>0</v>
      </c>
      <c r="I33" s="23"/>
      <c r="J33" s="24"/>
      <c r="K33" s="101">
        <f t="shared" si="19"/>
        <v>0</v>
      </c>
      <c r="L33" s="24"/>
      <c r="M33" s="23"/>
      <c r="N33" s="101">
        <f t="shared" si="20"/>
        <v>0</v>
      </c>
      <c r="O33" s="23"/>
      <c r="P33" s="101">
        <f t="shared" si="21"/>
        <v>0</v>
      </c>
      <c r="Q33" s="23"/>
      <c r="R33" s="101">
        <f t="shared" si="22"/>
        <v>0</v>
      </c>
      <c r="S33" s="101">
        <f>ROUND(($P33+$R33+($J$26*$J33))*$S$26,2)</f>
        <v>0</v>
      </c>
      <c r="T33" s="101">
        <f t="shared" si="24"/>
        <v>0</v>
      </c>
      <c r="U33" s="101">
        <f t="shared" si="24"/>
        <v>0</v>
      </c>
      <c r="V33" s="101">
        <f t="shared" si="24"/>
        <v>0</v>
      </c>
      <c r="W33" s="101">
        <f>ROUND(($P33+$R33+($J$26*$J33))*W$26,2)</f>
        <v>0</v>
      </c>
      <c r="X33" s="101">
        <f t="shared" si="25"/>
        <v>0</v>
      </c>
      <c r="Y33" s="23"/>
      <c r="Z33" s="101">
        <f t="shared" si="26"/>
        <v>0</v>
      </c>
      <c r="AA33" s="101">
        <f t="shared" si="27"/>
        <v>0</v>
      </c>
      <c r="AB33" s="24"/>
      <c r="AC33" s="24"/>
      <c r="AD33" s="24"/>
      <c r="AE33" s="101">
        <f t="shared" si="15"/>
        <v>0</v>
      </c>
      <c r="AF33" s="24"/>
      <c r="AG33" s="101">
        <f t="shared" si="28"/>
        <v>0</v>
      </c>
      <c r="AH33" s="102"/>
      <c r="AI33" s="24"/>
    </row>
    <row r="34" spans="1:35" x14ac:dyDescent="0.2">
      <c r="A34" s="21"/>
      <c r="B34" s="22"/>
      <c r="C34" s="22"/>
      <c r="D34" s="22"/>
      <c r="E34" s="100">
        <f t="shared" si="16"/>
        <v>0</v>
      </c>
      <c r="F34" s="101">
        <f t="shared" si="17"/>
        <v>0</v>
      </c>
      <c r="G34" s="23"/>
      <c r="H34" s="101">
        <f t="shared" si="18"/>
        <v>0</v>
      </c>
      <c r="I34" s="23"/>
      <c r="J34" s="24"/>
      <c r="K34" s="101">
        <f t="shared" si="19"/>
        <v>0</v>
      </c>
      <c r="L34" s="24"/>
      <c r="M34" s="23"/>
      <c r="N34" s="101">
        <f t="shared" si="20"/>
        <v>0</v>
      </c>
      <c r="O34" s="23"/>
      <c r="P34" s="101">
        <f t="shared" si="21"/>
        <v>0</v>
      </c>
      <c r="Q34" s="23"/>
      <c r="R34" s="101">
        <f t="shared" si="22"/>
        <v>0</v>
      </c>
      <c r="S34" s="101">
        <f t="shared" si="23"/>
        <v>0</v>
      </c>
      <c r="T34" s="101">
        <f t="shared" si="24"/>
        <v>0</v>
      </c>
      <c r="U34" s="101">
        <f t="shared" si="24"/>
        <v>0</v>
      </c>
      <c r="V34" s="101">
        <f t="shared" si="24"/>
        <v>0</v>
      </c>
      <c r="W34" s="101">
        <f t="shared" si="24"/>
        <v>0</v>
      </c>
      <c r="X34" s="101">
        <f t="shared" si="25"/>
        <v>0</v>
      </c>
      <c r="Y34" s="23"/>
      <c r="Z34" s="101">
        <f t="shared" si="26"/>
        <v>0</v>
      </c>
      <c r="AA34" s="101">
        <f t="shared" si="27"/>
        <v>0</v>
      </c>
      <c r="AB34" s="24"/>
      <c r="AC34" s="24"/>
      <c r="AD34" s="24"/>
      <c r="AE34" s="101">
        <f t="shared" si="15"/>
        <v>0</v>
      </c>
      <c r="AF34" s="24"/>
      <c r="AG34" s="101">
        <f t="shared" si="28"/>
        <v>0</v>
      </c>
      <c r="AH34" s="102"/>
      <c r="AI34" s="24"/>
    </row>
    <row r="35" spans="1:35" x14ac:dyDescent="0.2">
      <c r="A35" s="21"/>
      <c r="B35" s="22"/>
      <c r="C35" s="22"/>
      <c r="D35" s="22"/>
      <c r="E35" s="100">
        <f t="shared" si="16"/>
        <v>0</v>
      </c>
      <c r="F35" s="101">
        <f t="shared" si="17"/>
        <v>0</v>
      </c>
      <c r="G35" s="23"/>
      <c r="H35" s="101">
        <f t="shared" si="18"/>
        <v>0</v>
      </c>
      <c r="I35" s="23"/>
      <c r="J35" s="24"/>
      <c r="K35" s="101">
        <f t="shared" si="19"/>
        <v>0</v>
      </c>
      <c r="L35" s="24"/>
      <c r="M35" s="23"/>
      <c r="N35" s="101">
        <f t="shared" si="20"/>
        <v>0</v>
      </c>
      <c r="O35" s="23"/>
      <c r="P35" s="101">
        <f t="shared" si="21"/>
        <v>0</v>
      </c>
      <c r="Q35" s="23"/>
      <c r="R35" s="101">
        <f t="shared" si="22"/>
        <v>0</v>
      </c>
      <c r="S35" s="101">
        <f t="shared" si="23"/>
        <v>0</v>
      </c>
      <c r="T35" s="101">
        <f t="shared" si="24"/>
        <v>0</v>
      </c>
      <c r="U35" s="101">
        <f t="shared" si="24"/>
        <v>0</v>
      </c>
      <c r="V35" s="101">
        <f t="shared" si="24"/>
        <v>0</v>
      </c>
      <c r="W35" s="101">
        <f t="shared" si="24"/>
        <v>0</v>
      </c>
      <c r="X35" s="101">
        <f t="shared" si="25"/>
        <v>0</v>
      </c>
      <c r="Y35" s="23"/>
      <c r="Z35" s="101">
        <f t="shared" si="26"/>
        <v>0</v>
      </c>
      <c r="AA35" s="101">
        <f t="shared" si="27"/>
        <v>0</v>
      </c>
      <c r="AB35" s="24"/>
      <c r="AC35" s="24"/>
      <c r="AD35" s="24"/>
      <c r="AE35" s="101">
        <f t="shared" si="15"/>
        <v>0</v>
      </c>
      <c r="AF35" s="24"/>
      <c r="AG35" s="101">
        <f t="shared" si="28"/>
        <v>0</v>
      </c>
      <c r="AH35" s="102"/>
      <c r="AI35" s="24"/>
    </row>
    <row r="36" spans="1:35" x14ac:dyDescent="0.2">
      <c r="A36" s="21"/>
      <c r="B36" s="22"/>
      <c r="C36" s="22"/>
      <c r="D36" s="22"/>
      <c r="E36" s="100">
        <f t="shared" si="16"/>
        <v>0</v>
      </c>
      <c r="F36" s="101">
        <f t="shared" si="17"/>
        <v>0</v>
      </c>
      <c r="G36" s="23"/>
      <c r="H36" s="101">
        <f t="shared" si="18"/>
        <v>0</v>
      </c>
      <c r="I36" s="23"/>
      <c r="J36" s="24"/>
      <c r="K36" s="101">
        <f t="shared" si="19"/>
        <v>0</v>
      </c>
      <c r="L36" s="24"/>
      <c r="M36" s="23"/>
      <c r="N36" s="101">
        <f t="shared" si="20"/>
        <v>0</v>
      </c>
      <c r="O36" s="23"/>
      <c r="P36" s="101">
        <f t="shared" si="21"/>
        <v>0</v>
      </c>
      <c r="Q36" s="23"/>
      <c r="R36" s="101">
        <f t="shared" si="22"/>
        <v>0</v>
      </c>
      <c r="S36" s="101">
        <f>ROUND(($P36+$R36+($J$26*$J36))*$S$26,2)</f>
        <v>0</v>
      </c>
      <c r="T36" s="101">
        <f t="shared" si="24"/>
        <v>0</v>
      </c>
      <c r="U36" s="101">
        <f t="shared" si="24"/>
        <v>0</v>
      </c>
      <c r="V36" s="101">
        <f>ROUND(($P36+$R36+($J$26*$J36))*V$26,2)</f>
        <v>0</v>
      </c>
      <c r="W36" s="101">
        <f t="shared" si="24"/>
        <v>0</v>
      </c>
      <c r="X36" s="101">
        <f t="shared" si="25"/>
        <v>0</v>
      </c>
      <c r="Y36" s="23"/>
      <c r="Z36" s="101">
        <f t="shared" si="26"/>
        <v>0</v>
      </c>
      <c r="AA36" s="101">
        <f t="shared" si="27"/>
        <v>0</v>
      </c>
      <c r="AB36" s="24"/>
      <c r="AC36" s="24"/>
      <c r="AD36" s="24"/>
      <c r="AE36" s="101">
        <f t="shared" si="15"/>
        <v>0</v>
      </c>
      <c r="AF36" s="24"/>
      <c r="AG36" s="101">
        <f t="shared" si="28"/>
        <v>0</v>
      </c>
      <c r="AH36" s="102"/>
      <c r="AI36" s="24"/>
    </row>
    <row r="37" spans="1:35" x14ac:dyDescent="0.2">
      <c r="A37" s="21"/>
      <c r="B37" s="22"/>
      <c r="C37" s="22"/>
      <c r="D37" s="22"/>
      <c r="E37" s="100">
        <f t="shared" si="16"/>
        <v>0</v>
      </c>
      <c r="F37" s="101">
        <f t="shared" si="17"/>
        <v>0</v>
      </c>
      <c r="G37" s="23"/>
      <c r="H37" s="101">
        <f t="shared" si="18"/>
        <v>0</v>
      </c>
      <c r="I37" s="23"/>
      <c r="J37" s="24"/>
      <c r="K37" s="101">
        <f t="shared" si="19"/>
        <v>0</v>
      </c>
      <c r="L37" s="24"/>
      <c r="M37" s="23"/>
      <c r="N37" s="101">
        <f t="shared" si="20"/>
        <v>0</v>
      </c>
      <c r="O37" s="23"/>
      <c r="P37" s="101">
        <f t="shared" si="21"/>
        <v>0</v>
      </c>
      <c r="Q37" s="23"/>
      <c r="R37" s="101">
        <f t="shared" si="22"/>
        <v>0</v>
      </c>
      <c r="S37" s="101">
        <f t="shared" si="23"/>
        <v>0</v>
      </c>
      <c r="T37" s="101">
        <f t="shared" si="24"/>
        <v>0</v>
      </c>
      <c r="U37" s="101">
        <f t="shared" si="24"/>
        <v>0</v>
      </c>
      <c r="V37" s="101">
        <f t="shared" si="24"/>
        <v>0</v>
      </c>
      <c r="W37" s="101">
        <f t="shared" si="24"/>
        <v>0</v>
      </c>
      <c r="X37" s="101">
        <f t="shared" si="25"/>
        <v>0</v>
      </c>
      <c r="Y37" s="23"/>
      <c r="Z37" s="101">
        <f t="shared" si="26"/>
        <v>0</v>
      </c>
      <c r="AA37" s="101">
        <f t="shared" si="27"/>
        <v>0</v>
      </c>
      <c r="AB37" s="24"/>
      <c r="AC37" s="24"/>
      <c r="AD37" s="24"/>
      <c r="AE37" s="101">
        <f t="shared" si="15"/>
        <v>0</v>
      </c>
      <c r="AF37" s="24"/>
      <c r="AG37" s="101">
        <f t="shared" si="28"/>
        <v>0</v>
      </c>
      <c r="AH37" s="102"/>
      <c r="AI37" s="24"/>
    </row>
    <row r="38" spans="1:35" x14ac:dyDescent="0.2">
      <c r="A38" s="21"/>
      <c r="B38" s="22"/>
      <c r="C38" s="22"/>
      <c r="D38" s="22"/>
      <c r="E38" s="100">
        <f t="shared" si="16"/>
        <v>0</v>
      </c>
      <c r="F38" s="101">
        <f t="shared" si="17"/>
        <v>0</v>
      </c>
      <c r="G38" s="23"/>
      <c r="H38" s="101">
        <f t="shared" si="18"/>
        <v>0</v>
      </c>
      <c r="I38" s="23"/>
      <c r="J38" s="24"/>
      <c r="K38" s="101">
        <f t="shared" si="19"/>
        <v>0</v>
      </c>
      <c r="L38" s="24"/>
      <c r="M38" s="23"/>
      <c r="N38" s="101">
        <f t="shared" si="20"/>
        <v>0</v>
      </c>
      <c r="O38" s="23"/>
      <c r="P38" s="101">
        <f t="shared" si="21"/>
        <v>0</v>
      </c>
      <c r="Q38" s="23"/>
      <c r="R38" s="101">
        <f t="shared" si="22"/>
        <v>0</v>
      </c>
      <c r="S38" s="101">
        <f>ROUND(($P38+$R38+($J$26*$J38))*$S$26,2)</f>
        <v>0</v>
      </c>
      <c r="T38" s="101">
        <f t="shared" si="24"/>
        <v>0</v>
      </c>
      <c r="U38" s="101">
        <f t="shared" si="24"/>
        <v>0</v>
      </c>
      <c r="V38" s="101">
        <f t="shared" si="24"/>
        <v>0</v>
      </c>
      <c r="W38" s="101">
        <f>ROUND(($P38+$R38+($J$26*$J38))*W$26,2)</f>
        <v>0</v>
      </c>
      <c r="X38" s="101">
        <f>+P38+R38+SUM(S38:W38)</f>
        <v>0</v>
      </c>
      <c r="Y38" s="23"/>
      <c r="Z38" s="101">
        <f t="shared" si="26"/>
        <v>0</v>
      </c>
      <c r="AA38" s="101">
        <f t="shared" si="27"/>
        <v>0</v>
      </c>
      <c r="AB38" s="24"/>
      <c r="AC38" s="24"/>
      <c r="AD38" s="24"/>
      <c r="AE38" s="101">
        <f>SUM(Z38:AC38)</f>
        <v>0</v>
      </c>
      <c r="AF38" s="24"/>
      <c r="AG38" s="101">
        <f>+F38+H38+K38+N38+X38+AE38+AF38</f>
        <v>0</v>
      </c>
      <c r="AH38" s="102"/>
      <c r="AI38" s="24"/>
    </row>
    <row r="39" spans="1:35" x14ac:dyDescent="0.2">
      <c r="A39" s="22"/>
      <c r="B39" s="22"/>
      <c r="C39" s="22"/>
      <c r="D39" s="22"/>
      <c r="E39" s="100">
        <f t="shared" si="16"/>
        <v>0</v>
      </c>
      <c r="F39" s="101">
        <f t="shared" si="17"/>
        <v>0</v>
      </c>
      <c r="G39" s="23"/>
      <c r="H39" s="101">
        <f t="shared" si="18"/>
        <v>0</v>
      </c>
      <c r="I39" s="23"/>
      <c r="J39" s="24"/>
      <c r="K39" s="101">
        <f t="shared" si="19"/>
        <v>0</v>
      </c>
      <c r="L39" s="24"/>
      <c r="M39" s="23"/>
      <c r="N39" s="101">
        <f t="shared" si="20"/>
        <v>0</v>
      </c>
      <c r="O39" s="23"/>
      <c r="P39" s="101">
        <f t="shared" si="21"/>
        <v>0</v>
      </c>
      <c r="Q39" s="23"/>
      <c r="R39" s="101">
        <f t="shared" si="22"/>
        <v>0</v>
      </c>
      <c r="S39" s="101">
        <f t="shared" si="23"/>
        <v>0</v>
      </c>
      <c r="T39" s="101">
        <f t="shared" si="24"/>
        <v>0</v>
      </c>
      <c r="U39" s="101">
        <f>ROUND(($P39+$R39+($J$26*$J39))*U$26,2)</f>
        <v>0</v>
      </c>
      <c r="V39" s="101">
        <f t="shared" si="24"/>
        <v>0</v>
      </c>
      <c r="W39" s="101">
        <f t="shared" si="24"/>
        <v>0</v>
      </c>
      <c r="X39" s="101">
        <f t="shared" si="25"/>
        <v>0</v>
      </c>
      <c r="Y39" s="23"/>
      <c r="Z39" s="101">
        <f t="shared" si="26"/>
        <v>0</v>
      </c>
      <c r="AA39" s="101">
        <f t="shared" si="27"/>
        <v>0</v>
      </c>
      <c r="AB39" s="24"/>
      <c r="AC39" s="24"/>
      <c r="AD39" s="24"/>
      <c r="AE39" s="101">
        <f t="shared" si="15"/>
        <v>0</v>
      </c>
      <c r="AF39" s="24"/>
      <c r="AG39" s="101">
        <f t="shared" si="28"/>
        <v>0</v>
      </c>
      <c r="AH39" s="102"/>
      <c r="AI39" s="24"/>
    </row>
    <row r="40" spans="1:35" x14ac:dyDescent="0.2">
      <c r="A40" s="22"/>
      <c r="B40" s="22"/>
      <c r="C40" s="22"/>
      <c r="D40" s="22"/>
      <c r="E40" s="100">
        <f t="shared" si="16"/>
        <v>0</v>
      </c>
      <c r="F40" s="101">
        <f t="shared" si="17"/>
        <v>0</v>
      </c>
      <c r="G40" s="23"/>
      <c r="H40" s="101">
        <f t="shared" si="18"/>
        <v>0</v>
      </c>
      <c r="I40" s="23"/>
      <c r="J40" s="24"/>
      <c r="K40" s="101">
        <f t="shared" si="19"/>
        <v>0</v>
      </c>
      <c r="L40" s="24"/>
      <c r="M40" s="23"/>
      <c r="N40" s="101">
        <f t="shared" si="20"/>
        <v>0</v>
      </c>
      <c r="O40" s="23"/>
      <c r="P40" s="101">
        <f t="shared" si="21"/>
        <v>0</v>
      </c>
      <c r="Q40" s="23"/>
      <c r="R40" s="101">
        <f t="shared" si="22"/>
        <v>0</v>
      </c>
      <c r="S40" s="101">
        <f t="shared" si="23"/>
        <v>0</v>
      </c>
      <c r="T40" s="101">
        <f t="shared" si="24"/>
        <v>0</v>
      </c>
      <c r="U40" s="101">
        <f t="shared" si="24"/>
        <v>0</v>
      </c>
      <c r="V40" s="101">
        <f t="shared" si="24"/>
        <v>0</v>
      </c>
      <c r="W40" s="101">
        <f t="shared" si="24"/>
        <v>0</v>
      </c>
      <c r="X40" s="101">
        <f t="shared" si="25"/>
        <v>0</v>
      </c>
      <c r="Y40" s="23"/>
      <c r="Z40" s="101">
        <f t="shared" si="26"/>
        <v>0</v>
      </c>
      <c r="AA40" s="101">
        <f t="shared" si="27"/>
        <v>0</v>
      </c>
      <c r="AB40" s="24"/>
      <c r="AC40" s="24"/>
      <c r="AD40" s="24"/>
      <c r="AE40" s="101">
        <f t="shared" si="15"/>
        <v>0</v>
      </c>
      <c r="AF40" s="24"/>
      <c r="AG40" s="101">
        <f t="shared" si="28"/>
        <v>0</v>
      </c>
      <c r="AH40" s="102"/>
      <c r="AI40" s="24"/>
    </row>
    <row r="41" spans="1:35" x14ac:dyDescent="0.2">
      <c r="A41" s="22"/>
      <c r="B41" s="22"/>
      <c r="C41" s="22"/>
      <c r="D41" s="22"/>
      <c r="E41" s="100">
        <f t="shared" si="16"/>
        <v>0</v>
      </c>
      <c r="F41" s="101">
        <f t="shared" si="17"/>
        <v>0</v>
      </c>
      <c r="G41" s="23"/>
      <c r="H41" s="101">
        <f t="shared" si="18"/>
        <v>0</v>
      </c>
      <c r="I41" s="23"/>
      <c r="J41" s="24"/>
      <c r="K41" s="101">
        <f t="shared" si="19"/>
        <v>0</v>
      </c>
      <c r="L41" s="24"/>
      <c r="M41" s="23"/>
      <c r="N41" s="101">
        <f t="shared" si="20"/>
        <v>0</v>
      </c>
      <c r="O41" s="23"/>
      <c r="P41" s="101">
        <f t="shared" si="21"/>
        <v>0</v>
      </c>
      <c r="Q41" s="23"/>
      <c r="R41" s="101">
        <f t="shared" si="22"/>
        <v>0</v>
      </c>
      <c r="S41" s="101">
        <f>ROUND(($P41+$R41+($J$26*$J41))*$S$26,2)</f>
        <v>0</v>
      </c>
      <c r="T41" s="101">
        <f t="shared" si="24"/>
        <v>0</v>
      </c>
      <c r="U41" s="101">
        <f t="shared" si="24"/>
        <v>0</v>
      </c>
      <c r="V41" s="101">
        <f>ROUND(($P41+$R41+($J$26*$J41))*V$26,2)</f>
        <v>0</v>
      </c>
      <c r="W41" s="101">
        <f t="shared" si="24"/>
        <v>0</v>
      </c>
      <c r="X41" s="101">
        <f t="shared" si="25"/>
        <v>0</v>
      </c>
      <c r="Y41" s="23"/>
      <c r="Z41" s="101">
        <f t="shared" si="26"/>
        <v>0</v>
      </c>
      <c r="AA41" s="101">
        <f t="shared" si="27"/>
        <v>0</v>
      </c>
      <c r="AB41" s="24"/>
      <c r="AC41" s="24"/>
      <c r="AD41" s="24"/>
      <c r="AE41" s="101">
        <f t="shared" si="15"/>
        <v>0</v>
      </c>
      <c r="AF41" s="24"/>
      <c r="AG41" s="101">
        <f t="shared" si="28"/>
        <v>0</v>
      </c>
      <c r="AH41" s="102"/>
      <c r="AI41" s="24"/>
    </row>
    <row r="42" spans="1:35" x14ac:dyDescent="0.2">
      <c r="A42" s="22"/>
      <c r="B42" s="22"/>
      <c r="C42" s="22"/>
      <c r="D42" s="22"/>
      <c r="E42" s="100">
        <f t="shared" si="16"/>
        <v>0</v>
      </c>
      <c r="F42" s="101">
        <f t="shared" si="17"/>
        <v>0</v>
      </c>
      <c r="G42" s="23"/>
      <c r="H42" s="101">
        <f t="shared" si="18"/>
        <v>0</v>
      </c>
      <c r="I42" s="23"/>
      <c r="J42" s="24"/>
      <c r="K42" s="101">
        <f t="shared" si="19"/>
        <v>0</v>
      </c>
      <c r="L42" s="24"/>
      <c r="M42" s="23"/>
      <c r="N42" s="101">
        <f t="shared" si="20"/>
        <v>0</v>
      </c>
      <c r="O42" s="23"/>
      <c r="P42" s="101">
        <f t="shared" si="21"/>
        <v>0</v>
      </c>
      <c r="Q42" s="23"/>
      <c r="R42" s="101">
        <f t="shared" si="22"/>
        <v>0</v>
      </c>
      <c r="S42" s="101">
        <f t="shared" si="23"/>
        <v>0</v>
      </c>
      <c r="T42" s="101">
        <f t="shared" si="24"/>
        <v>0</v>
      </c>
      <c r="U42" s="101">
        <f t="shared" si="24"/>
        <v>0</v>
      </c>
      <c r="V42" s="101">
        <f t="shared" si="24"/>
        <v>0</v>
      </c>
      <c r="W42" s="101">
        <f t="shared" si="24"/>
        <v>0</v>
      </c>
      <c r="X42" s="101">
        <f t="shared" si="25"/>
        <v>0</v>
      </c>
      <c r="Y42" s="23"/>
      <c r="Z42" s="101">
        <f t="shared" si="26"/>
        <v>0</v>
      </c>
      <c r="AA42" s="101">
        <f t="shared" si="27"/>
        <v>0</v>
      </c>
      <c r="AB42" s="24"/>
      <c r="AC42" s="24"/>
      <c r="AD42" s="24"/>
      <c r="AE42" s="101">
        <f t="shared" si="15"/>
        <v>0</v>
      </c>
      <c r="AF42" s="24"/>
      <c r="AG42" s="101">
        <f t="shared" si="28"/>
        <v>0</v>
      </c>
      <c r="AH42" s="102"/>
      <c r="AI42" s="24"/>
    </row>
    <row r="43" spans="1:35" x14ac:dyDescent="0.2">
      <c r="A43" s="22"/>
      <c r="B43" s="22"/>
      <c r="C43" s="22"/>
      <c r="D43" s="22"/>
      <c r="E43" s="100">
        <f t="shared" si="16"/>
        <v>0</v>
      </c>
      <c r="F43" s="101">
        <f t="shared" si="17"/>
        <v>0</v>
      </c>
      <c r="G43" s="23"/>
      <c r="H43" s="101">
        <f t="shared" si="18"/>
        <v>0</v>
      </c>
      <c r="I43" s="23"/>
      <c r="J43" s="24"/>
      <c r="K43" s="101">
        <f t="shared" si="19"/>
        <v>0</v>
      </c>
      <c r="L43" s="24"/>
      <c r="M43" s="23"/>
      <c r="N43" s="101">
        <f t="shared" si="20"/>
        <v>0</v>
      </c>
      <c r="O43" s="23"/>
      <c r="P43" s="101">
        <f t="shared" si="21"/>
        <v>0</v>
      </c>
      <c r="Q43" s="23"/>
      <c r="R43" s="101">
        <f t="shared" si="22"/>
        <v>0</v>
      </c>
      <c r="S43" s="101">
        <f t="shared" si="23"/>
        <v>0</v>
      </c>
      <c r="T43" s="101">
        <f>ROUND(($P43+$R43+($J$26*$J43))*T$26,2)</f>
        <v>0</v>
      </c>
      <c r="U43" s="101">
        <f t="shared" si="24"/>
        <v>0</v>
      </c>
      <c r="V43" s="101">
        <f t="shared" si="24"/>
        <v>0</v>
      </c>
      <c r="W43" s="101">
        <f t="shared" si="24"/>
        <v>0</v>
      </c>
      <c r="X43" s="101">
        <f t="shared" si="25"/>
        <v>0</v>
      </c>
      <c r="Y43" s="23"/>
      <c r="Z43" s="101">
        <f t="shared" si="26"/>
        <v>0</v>
      </c>
      <c r="AA43" s="101">
        <f t="shared" si="27"/>
        <v>0</v>
      </c>
      <c r="AB43" s="24"/>
      <c r="AC43" s="24"/>
      <c r="AD43" s="24"/>
      <c r="AE43" s="101">
        <f t="shared" si="15"/>
        <v>0</v>
      </c>
      <c r="AF43" s="24"/>
      <c r="AG43" s="101">
        <f t="shared" si="28"/>
        <v>0</v>
      </c>
      <c r="AH43" s="102"/>
      <c r="AI43" s="24"/>
    </row>
    <row r="44" spans="1:35" x14ac:dyDescent="0.2">
      <c r="F44" s="103">
        <f>SUM(F29:F43)</f>
        <v>0</v>
      </c>
      <c r="H44" s="103">
        <f>SUM(H29:H43)</f>
        <v>0</v>
      </c>
      <c r="K44" s="103">
        <f>SUM(K29:K43)</f>
        <v>0</v>
      </c>
      <c r="L44" s="104"/>
      <c r="N44" s="103">
        <f>SUM(N29:N43)</f>
        <v>0</v>
      </c>
      <c r="P44" s="103">
        <f>SUM(P29:P43)</f>
        <v>0</v>
      </c>
      <c r="R44" s="103">
        <f t="shared" ref="R44:W44" si="29">SUM(R29:R43)</f>
        <v>0</v>
      </c>
      <c r="S44" s="103">
        <f t="shared" si="29"/>
        <v>0</v>
      </c>
      <c r="T44" s="103">
        <f t="shared" si="29"/>
        <v>0</v>
      </c>
      <c r="U44" s="103">
        <f t="shared" si="29"/>
        <v>0</v>
      </c>
      <c r="V44" s="103">
        <f t="shared" si="29"/>
        <v>0</v>
      </c>
      <c r="W44" s="103">
        <f t="shared" si="29"/>
        <v>0</v>
      </c>
      <c r="AE44" s="103">
        <f>SUM(AE29:AE43)</f>
        <v>0</v>
      </c>
      <c r="AF44" s="103">
        <f>SUM(AF29:AF43)</f>
        <v>0</v>
      </c>
      <c r="AG44" s="105">
        <f>SUM(AG29:AG43)</f>
        <v>0</v>
      </c>
      <c r="AH44" s="102"/>
      <c r="AI44" s="101">
        <f>SUM(AI29:AI43)</f>
        <v>0</v>
      </c>
    </row>
    <row r="45" spans="1:35" ht="5.0999999999999996" customHeight="1" x14ac:dyDescent="0.2"/>
    <row r="46" spans="1:35" x14ac:dyDescent="0.2">
      <c r="B46" s="102" t="s">
        <v>38</v>
      </c>
      <c r="C46" s="102"/>
      <c r="D46" s="102"/>
      <c r="E46" s="102"/>
      <c r="F46" s="103">
        <f>ROUND(F24+F44,0)</f>
        <v>0</v>
      </c>
      <c r="G46" s="102"/>
      <c r="H46" s="103">
        <f>ROUND(H24+H44,0)</f>
        <v>0</v>
      </c>
      <c r="I46" s="102"/>
      <c r="J46" s="102"/>
      <c r="K46" s="103">
        <f>ROUND(K24+K44,0)</f>
        <v>0</v>
      </c>
      <c r="L46" s="103"/>
      <c r="M46" s="102"/>
      <c r="N46" s="103">
        <f>ROUND(N24+N44,0)</f>
        <v>0</v>
      </c>
      <c r="O46" s="102"/>
      <c r="P46" s="103">
        <f>ROUND(P24+P44,0)</f>
        <v>0</v>
      </c>
      <c r="Q46" s="102"/>
      <c r="R46" s="103">
        <f t="shared" ref="R46:W46" si="30">ROUND(R24+R44,0)</f>
        <v>0</v>
      </c>
      <c r="S46" s="103">
        <f t="shared" si="30"/>
        <v>0</v>
      </c>
      <c r="T46" s="103">
        <f t="shared" si="30"/>
        <v>0</v>
      </c>
      <c r="U46" s="103">
        <f t="shared" si="30"/>
        <v>0</v>
      </c>
      <c r="V46" s="103">
        <f t="shared" si="30"/>
        <v>0</v>
      </c>
      <c r="W46" s="103">
        <f t="shared" si="30"/>
        <v>0</v>
      </c>
      <c r="X46" s="103"/>
      <c r="Y46" s="103"/>
      <c r="Z46" s="102"/>
      <c r="AA46" s="102"/>
      <c r="AB46" s="102"/>
      <c r="AC46" s="102"/>
      <c r="AD46" s="102"/>
      <c r="AE46" s="103">
        <f>ROUND(AE24+AE44,0)</f>
        <v>0</v>
      </c>
      <c r="AF46" s="103">
        <f>ROUND(AF24+AF44,0)</f>
        <v>0</v>
      </c>
      <c r="AG46" s="103">
        <f>ROUND(AG24+AG44,0)</f>
        <v>0</v>
      </c>
      <c r="AI46" s="103">
        <f>ROUND(AI24+AI44,0)</f>
        <v>0</v>
      </c>
    </row>
    <row r="47" spans="1:35" ht="5.0999999999999996" customHeight="1" x14ac:dyDescent="0.2"/>
    <row r="48" spans="1:35" x14ac:dyDescent="0.2">
      <c r="C48" s="106" t="s">
        <v>159</v>
      </c>
      <c r="M48" s="107" t="s">
        <v>59</v>
      </c>
      <c r="N48" s="108"/>
      <c r="O48" s="108"/>
      <c r="P48" s="108"/>
      <c r="Q48" s="109"/>
    </row>
    <row r="49" spans="3:33" x14ac:dyDescent="0.2">
      <c r="C49" s="106" t="s">
        <v>130</v>
      </c>
      <c r="M49" s="126" t="s">
        <v>150</v>
      </c>
      <c r="N49" s="110"/>
      <c r="O49" s="110"/>
      <c r="P49" s="111"/>
      <c r="Q49" s="27"/>
      <c r="AG49" s="112">
        <f>+AG46+SUM(Q49:Q51)</f>
        <v>0</v>
      </c>
    </row>
    <row r="50" spans="3:33" x14ac:dyDescent="0.2">
      <c r="C50" s="106" t="s">
        <v>128</v>
      </c>
      <c r="M50" s="107" t="s">
        <v>110</v>
      </c>
      <c r="N50" s="108"/>
      <c r="O50" s="108"/>
      <c r="P50" s="109"/>
      <c r="Q50" s="24"/>
    </row>
    <row r="51" spans="3:33" x14ac:dyDescent="0.2">
      <c r="C51" s="95" t="s">
        <v>47</v>
      </c>
      <c r="M51" s="107" t="s">
        <v>111</v>
      </c>
      <c r="N51" s="108"/>
      <c r="O51" s="108"/>
      <c r="P51" s="109"/>
      <c r="Q51" s="24"/>
    </row>
  </sheetData>
  <sheetProtection selectLockedCells="1"/>
  <phoneticPr fontId="0" type="noConversion"/>
  <pageMargins left="0.16" right="0.46" top="0.9" bottom="0.56000000000000005" header="0.34" footer="0.27"/>
  <pageSetup scale="68" fitToWidth="2" orientation="landscape" horizontalDpi="300" verticalDpi="300" r:id="rId1"/>
  <headerFooter alignWithMargins="0">
    <oddHeader>&amp;C&amp;"Arial,Bold"SHIPROCK HIGH SCHOOL
CHEERLEADERS BUDGET
2017-2018</oddHeader>
    <oddFooter>&amp;L&amp;D      &amp;T&amp;C&amp;P of &amp;N&amp;R&amp;F</oddFooter>
  </headerFooter>
  <colBreaks count="1" manualBreakCount="1">
    <brk id="1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3D5C3-9A0C-45A9-A8FC-F062C3D59362}">
  <dimension ref="A1:I30"/>
  <sheetViews>
    <sheetView zoomScaleNormal="100" zoomScalePageLayoutView="70" workbookViewId="0">
      <selection activeCell="E7" sqref="E7"/>
    </sheetView>
  </sheetViews>
  <sheetFormatPr defaultRowHeight="12.75" x14ac:dyDescent="0.2"/>
  <cols>
    <col min="1" max="1" width="31.85546875" style="145" customWidth="1"/>
    <col min="2" max="2" width="12.42578125" style="145" customWidth="1"/>
    <col min="3" max="3" width="13" style="145" customWidth="1"/>
    <col min="4" max="4" width="16.28515625" style="145" customWidth="1"/>
    <col min="5" max="5" width="12.28515625" style="145" customWidth="1"/>
    <col min="6" max="6" width="12" style="145" bestFit="1" customWidth="1"/>
    <col min="7" max="7" width="11.42578125" style="145" bestFit="1" customWidth="1"/>
    <col min="8" max="8" width="12.85546875" style="145" bestFit="1" customWidth="1"/>
    <col min="9" max="16384" width="9.140625" style="145"/>
  </cols>
  <sheetData>
    <row r="1" spans="1:8" ht="36.75" customHeight="1" x14ac:dyDescent="0.25">
      <c r="A1" s="146"/>
      <c r="B1" s="183" t="s">
        <v>153</v>
      </c>
      <c r="C1" s="184"/>
      <c r="D1" s="185" t="s">
        <v>154</v>
      </c>
      <c r="E1" s="186"/>
      <c r="F1" s="187" t="s">
        <v>158</v>
      </c>
      <c r="G1" s="183"/>
      <c r="H1" s="183"/>
    </row>
    <row r="2" spans="1:8" ht="51.75" customHeight="1" x14ac:dyDescent="0.25">
      <c r="A2" s="147" t="s">
        <v>131</v>
      </c>
      <c r="B2" s="148" t="s">
        <v>132</v>
      </c>
      <c r="C2" s="165" t="s">
        <v>133</v>
      </c>
      <c r="D2" s="173" t="s">
        <v>251</v>
      </c>
      <c r="E2" s="174" t="s">
        <v>252</v>
      </c>
      <c r="F2" s="167" t="s">
        <v>155</v>
      </c>
      <c r="G2" s="148" t="s">
        <v>156</v>
      </c>
      <c r="H2" s="148" t="s">
        <v>157</v>
      </c>
    </row>
    <row r="3" spans="1:8" ht="15.75" x14ac:dyDescent="0.25">
      <c r="A3" s="149" t="s">
        <v>263</v>
      </c>
      <c r="B3" s="151"/>
      <c r="C3" s="166"/>
      <c r="D3" s="175">
        <v>50</v>
      </c>
      <c r="E3" s="176">
        <v>50</v>
      </c>
      <c r="F3" s="168">
        <v>60</v>
      </c>
      <c r="G3" s="150">
        <v>45</v>
      </c>
      <c r="H3" s="150">
        <v>35</v>
      </c>
    </row>
    <row r="4" spans="1:8" ht="15.75" x14ac:dyDescent="0.25">
      <c r="A4" s="149" t="s">
        <v>135</v>
      </c>
      <c r="B4" s="151"/>
      <c r="C4" s="166"/>
      <c r="D4" s="175">
        <v>50</v>
      </c>
      <c r="E4" s="176">
        <v>75</v>
      </c>
      <c r="F4" s="168">
        <v>70</v>
      </c>
      <c r="G4" s="150">
        <v>50</v>
      </c>
      <c r="H4" s="150">
        <v>40</v>
      </c>
    </row>
    <row r="5" spans="1:8" ht="15.75" x14ac:dyDescent="0.25">
      <c r="A5" s="149" t="s">
        <v>136</v>
      </c>
      <c r="B5" s="151"/>
      <c r="C5" s="166"/>
      <c r="D5" s="177"/>
      <c r="E5" s="178"/>
      <c r="F5" s="169"/>
      <c r="G5" s="151"/>
      <c r="H5" s="151"/>
    </row>
    <row r="6" spans="1:8" ht="15.75" x14ac:dyDescent="0.25">
      <c r="A6" s="149" t="s">
        <v>134</v>
      </c>
      <c r="B6" s="151"/>
      <c r="C6" s="166"/>
      <c r="D6" s="175">
        <v>50</v>
      </c>
      <c r="E6" s="176">
        <v>40</v>
      </c>
      <c r="F6" s="168">
        <v>70</v>
      </c>
      <c r="G6" s="150">
        <v>50</v>
      </c>
      <c r="H6" s="150">
        <v>40</v>
      </c>
    </row>
    <row r="7" spans="1:8" ht="15.75" x14ac:dyDescent="0.25">
      <c r="A7" s="149" t="s">
        <v>140</v>
      </c>
      <c r="B7" s="151"/>
      <c r="C7" s="166"/>
      <c r="D7" s="175">
        <v>50</v>
      </c>
      <c r="E7" s="178"/>
      <c r="F7" s="168">
        <v>60</v>
      </c>
      <c r="G7" s="150">
        <v>45</v>
      </c>
      <c r="H7" s="150">
        <v>35</v>
      </c>
    </row>
    <row r="8" spans="1:8" ht="15.75" x14ac:dyDescent="0.25">
      <c r="A8" s="149" t="s">
        <v>249</v>
      </c>
      <c r="B8" s="151"/>
      <c r="C8" s="166"/>
      <c r="D8" s="175">
        <v>50</v>
      </c>
      <c r="E8" s="176">
        <v>50</v>
      </c>
      <c r="F8" s="168">
        <v>55</v>
      </c>
      <c r="G8" s="150">
        <v>45</v>
      </c>
      <c r="H8" s="151"/>
    </row>
    <row r="9" spans="1:8" ht="15.75" x14ac:dyDescent="0.25">
      <c r="A9" s="149" t="s">
        <v>137</v>
      </c>
      <c r="B9" s="151"/>
      <c r="C9" s="166"/>
      <c r="D9" s="175">
        <v>50</v>
      </c>
      <c r="E9" s="176">
        <v>50</v>
      </c>
      <c r="F9" s="168">
        <v>50</v>
      </c>
      <c r="G9" s="150">
        <v>40</v>
      </c>
      <c r="H9" s="150">
        <v>35</v>
      </c>
    </row>
    <row r="10" spans="1:8" ht="15.75" x14ac:dyDescent="0.25">
      <c r="A10" s="149" t="s">
        <v>138</v>
      </c>
      <c r="B10" s="151"/>
      <c r="C10" s="166"/>
      <c r="D10" s="177"/>
      <c r="E10" s="178"/>
      <c r="F10" s="170">
        <v>55</v>
      </c>
      <c r="G10" s="162">
        <v>45</v>
      </c>
      <c r="H10" s="162">
        <v>35</v>
      </c>
    </row>
    <row r="11" spans="1:8" ht="15.75" x14ac:dyDescent="0.25">
      <c r="A11" s="149" t="s">
        <v>139</v>
      </c>
      <c r="B11" s="151"/>
      <c r="C11" s="166"/>
      <c r="D11" s="177"/>
      <c r="E11" s="178"/>
      <c r="F11" s="168">
        <v>4</v>
      </c>
      <c r="G11" s="150">
        <v>3</v>
      </c>
      <c r="H11" s="150">
        <v>2.5</v>
      </c>
    </row>
    <row r="13" spans="1:8" ht="15.75" x14ac:dyDescent="0.25">
      <c r="A13" s="149" t="s">
        <v>141</v>
      </c>
      <c r="B13" s="151"/>
      <c r="C13" s="166"/>
      <c r="D13" s="177"/>
      <c r="E13" s="178"/>
      <c r="F13" s="171" t="s">
        <v>261</v>
      </c>
      <c r="G13" s="164" t="s">
        <v>261</v>
      </c>
      <c r="H13" s="164" t="s">
        <v>261</v>
      </c>
    </row>
    <row r="14" spans="1:8" ht="16.5" thickBot="1" x14ac:dyDescent="0.3">
      <c r="A14" s="149" t="s">
        <v>142</v>
      </c>
      <c r="B14" s="151"/>
      <c r="C14" s="166"/>
      <c r="D14" s="179"/>
      <c r="E14" s="180"/>
      <c r="F14" s="172"/>
      <c r="G14" s="163"/>
      <c r="H14" s="163"/>
    </row>
    <row r="16" spans="1:8" x14ac:dyDescent="0.2">
      <c r="A16" s="188"/>
      <c r="B16" s="188"/>
      <c r="C16" s="188"/>
      <c r="D16" s="188"/>
      <c r="E16" s="188"/>
      <c r="F16" s="188"/>
      <c r="G16" s="188"/>
      <c r="H16" s="188"/>
    </row>
    <row r="17" spans="1:9" x14ac:dyDescent="0.2">
      <c r="A17" s="152" t="s">
        <v>250</v>
      </c>
      <c r="B17" s="153"/>
      <c r="C17" s="153"/>
      <c r="D17" s="153"/>
    </row>
    <row r="18" spans="1:9" x14ac:dyDescent="0.2">
      <c r="A18" s="158"/>
      <c r="B18" s="159"/>
      <c r="C18" s="159"/>
      <c r="D18" s="159"/>
    </row>
    <row r="19" spans="1:9" ht="18.75" x14ac:dyDescent="0.3">
      <c r="A19" s="160" t="s">
        <v>259</v>
      </c>
    </row>
    <row r="20" spans="1:9" x14ac:dyDescent="0.2">
      <c r="A20" s="153" t="s">
        <v>253</v>
      </c>
      <c r="B20" s="159"/>
    </row>
    <row r="21" spans="1:9" x14ac:dyDescent="0.2">
      <c r="A21" s="157" t="s">
        <v>254</v>
      </c>
      <c r="B21" s="161"/>
      <c r="C21" s="155"/>
      <c r="D21" s="155"/>
      <c r="E21" s="155"/>
      <c r="F21" s="155"/>
      <c r="G21" s="155"/>
      <c r="H21" s="155"/>
      <c r="I21" s="155"/>
    </row>
    <row r="22" spans="1:9" x14ac:dyDescent="0.2">
      <c r="A22" s="153" t="s">
        <v>255</v>
      </c>
      <c r="B22" s="159"/>
    </row>
    <row r="23" spans="1:9" x14ac:dyDescent="0.2">
      <c r="A23" s="153" t="s">
        <v>256</v>
      </c>
      <c r="B23" s="159"/>
    </row>
    <row r="24" spans="1:9" ht="18.75" x14ac:dyDescent="0.3">
      <c r="A24" s="160" t="s">
        <v>260</v>
      </c>
    </row>
    <row r="25" spans="1:9" x14ac:dyDescent="0.2">
      <c r="A25" s="157" t="s">
        <v>257</v>
      </c>
      <c r="B25" s="154"/>
      <c r="C25" s="154"/>
      <c r="D25" s="154"/>
      <c r="E25" s="154"/>
      <c r="F25" s="154"/>
      <c r="G25" s="154"/>
      <c r="H25" s="154"/>
      <c r="I25" s="154"/>
    </row>
    <row r="26" spans="1:9" x14ac:dyDescent="0.2">
      <c r="A26" s="153" t="s">
        <v>258</v>
      </c>
      <c r="B26" s="156"/>
    </row>
    <row r="28" spans="1:9" ht="18.75" x14ac:dyDescent="0.3">
      <c r="A28" s="160" t="s">
        <v>262</v>
      </c>
    </row>
    <row r="29" spans="1:9" x14ac:dyDescent="0.2">
      <c r="B29" s="156"/>
    </row>
    <row r="30" spans="1:9" x14ac:dyDescent="0.2">
      <c r="B30" s="156"/>
    </row>
  </sheetData>
  <sheetProtection selectLockedCells="1"/>
  <mergeCells count="4">
    <mergeCell ref="B1:C1"/>
    <mergeCell ref="D1:E1"/>
    <mergeCell ref="F1:H1"/>
    <mergeCell ref="A16:H16"/>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128FF-BC40-4CF8-8EC2-FF710FFC87BA}">
  <sheetPr>
    <pageSetUpPr fitToPage="1"/>
  </sheetPr>
  <dimension ref="A1:Q45"/>
  <sheetViews>
    <sheetView zoomScaleNormal="100" workbookViewId="0">
      <selection activeCell="E28" sqref="E28"/>
    </sheetView>
  </sheetViews>
  <sheetFormatPr defaultRowHeight="12.75" x14ac:dyDescent="0.2"/>
  <cols>
    <col min="1" max="1" width="17.7109375" style="95" customWidth="1"/>
    <col min="2" max="4" width="9.28515625" style="95" customWidth="1"/>
    <col min="5" max="5" width="10.7109375" style="95" customWidth="1"/>
    <col min="6" max="8" width="9.28515625" style="95" customWidth="1"/>
    <col min="9" max="10" width="10.28515625" style="95" customWidth="1"/>
    <col min="11" max="11" width="9.28515625" style="95" customWidth="1"/>
    <col min="12" max="14" width="10.28515625" style="95" customWidth="1"/>
    <col min="15" max="15" width="11.85546875" style="95" bestFit="1" customWidth="1"/>
    <col min="16" max="16" width="1.7109375" style="95" customWidth="1"/>
    <col min="17" max="17" width="10.28515625" style="95" customWidth="1"/>
    <col min="18" max="16384" width="9.140625" style="95"/>
  </cols>
  <sheetData>
    <row r="1" spans="1:17" x14ac:dyDescent="0.2">
      <c r="A1" s="130"/>
      <c r="B1" s="131" t="s">
        <v>127</v>
      </c>
      <c r="C1" s="130" t="s">
        <v>112</v>
      </c>
      <c r="D1" s="130" t="s">
        <v>113</v>
      </c>
      <c r="E1" s="130" t="s">
        <v>114</v>
      </c>
      <c r="F1" s="130" t="s">
        <v>115</v>
      </c>
      <c r="G1" s="130" t="s">
        <v>116</v>
      </c>
      <c r="H1" s="130" t="s">
        <v>117</v>
      </c>
      <c r="I1" s="130" t="s">
        <v>118</v>
      </c>
      <c r="J1" s="130" t="s">
        <v>119</v>
      </c>
      <c r="K1" s="130" t="s">
        <v>120</v>
      </c>
      <c r="L1" s="130" t="s">
        <v>121</v>
      </c>
      <c r="M1" s="130" t="s">
        <v>122</v>
      </c>
      <c r="N1" s="130" t="s">
        <v>123</v>
      </c>
      <c r="O1" s="26"/>
      <c r="P1" s="26"/>
      <c r="Q1" s="130" t="s">
        <v>126</v>
      </c>
    </row>
    <row r="2" spans="1:17" x14ac:dyDescent="0.2">
      <c r="A2" s="132"/>
      <c r="B2" s="66" t="s">
        <v>84</v>
      </c>
      <c r="C2" s="66"/>
      <c r="D2" s="66" t="s">
        <v>24</v>
      </c>
      <c r="E2" s="66"/>
      <c r="F2" s="66"/>
      <c r="G2" s="66"/>
      <c r="H2" s="66" t="s">
        <v>85</v>
      </c>
      <c r="I2" s="66"/>
      <c r="J2" s="66"/>
      <c r="K2" s="66" t="s">
        <v>86</v>
      </c>
      <c r="L2" s="66" t="s">
        <v>87</v>
      </c>
      <c r="M2" s="66" t="s">
        <v>88</v>
      </c>
      <c r="N2" s="66" t="s">
        <v>88</v>
      </c>
      <c r="O2" s="66" t="s">
        <v>17</v>
      </c>
      <c r="P2" s="66"/>
      <c r="Q2" s="66" t="s">
        <v>17</v>
      </c>
    </row>
    <row r="3" spans="1:17" x14ac:dyDescent="0.2">
      <c r="A3" s="68" t="s">
        <v>70</v>
      </c>
      <c r="B3" s="68" t="s">
        <v>10</v>
      </c>
      <c r="C3" s="68" t="s">
        <v>24</v>
      </c>
      <c r="D3" s="68" t="s">
        <v>25</v>
      </c>
      <c r="E3" s="68" t="s">
        <v>22</v>
      </c>
      <c r="F3" s="68" t="s">
        <v>23</v>
      </c>
      <c r="G3" s="68" t="s">
        <v>26</v>
      </c>
      <c r="H3" s="68" t="s">
        <v>64</v>
      </c>
      <c r="I3" s="68" t="s">
        <v>29</v>
      </c>
      <c r="J3" s="68" t="s">
        <v>68</v>
      </c>
      <c r="K3" s="68" t="s">
        <v>60</v>
      </c>
      <c r="L3" s="68" t="s">
        <v>60</v>
      </c>
      <c r="M3" s="68" t="s">
        <v>124</v>
      </c>
      <c r="N3" s="68" t="s">
        <v>125</v>
      </c>
      <c r="O3" s="68" t="s">
        <v>89</v>
      </c>
      <c r="P3" s="68"/>
      <c r="Q3" s="68" t="s">
        <v>90</v>
      </c>
    </row>
    <row r="4" spans="1:17" ht="4.5" customHeight="1" x14ac:dyDescent="0.2">
      <c r="A4" s="102"/>
      <c r="B4" s="102"/>
      <c r="C4" s="102"/>
      <c r="D4" s="102"/>
      <c r="E4" s="102"/>
      <c r="F4" s="102"/>
      <c r="G4" s="102"/>
      <c r="H4" s="102"/>
      <c r="I4" s="102"/>
      <c r="J4" s="102"/>
      <c r="K4" s="102"/>
      <c r="L4" s="102"/>
      <c r="M4" s="102"/>
      <c r="N4" s="102"/>
      <c r="O4" s="102"/>
      <c r="P4" s="102"/>
      <c r="Q4" s="102"/>
    </row>
    <row r="5" spans="1:17" x14ac:dyDescent="0.2">
      <c r="A5" s="102" t="s">
        <v>67</v>
      </c>
      <c r="B5" s="100"/>
      <c r="C5" s="100"/>
      <c r="D5" s="100"/>
      <c r="E5" s="100"/>
      <c r="F5" s="100"/>
      <c r="G5" s="100"/>
      <c r="H5" s="100">
        <f>+General!H25</f>
        <v>0</v>
      </c>
      <c r="I5" s="100"/>
      <c r="J5" s="100">
        <f>+General!H29</f>
        <v>0</v>
      </c>
      <c r="K5" s="100">
        <f>+General!E25</f>
        <v>0</v>
      </c>
      <c r="L5" s="100"/>
      <c r="M5" s="100">
        <f>+General!H31</f>
        <v>0</v>
      </c>
      <c r="N5" s="100">
        <f>+General!H30</f>
        <v>0</v>
      </c>
      <c r="O5" s="133">
        <f>SUM(B5:N5)</f>
        <v>0</v>
      </c>
      <c r="P5" s="100"/>
      <c r="Q5" s="100"/>
    </row>
    <row r="6" spans="1:17" x14ac:dyDescent="0.2">
      <c r="A6" s="102" t="s">
        <v>71</v>
      </c>
      <c r="B6" s="100">
        <f>+Football!P46+Football!R46</f>
        <v>1500</v>
      </c>
      <c r="C6" s="100">
        <f>+Football!U46</f>
        <v>306</v>
      </c>
      <c r="D6" s="100">
        <f>+Football!V46</f>
        <v>73</v>
      </c>
      <c r="E6" s="100">
        <f>+Football!S46</f>
        <v>142</v>
      </c>
      <c r="F6" s="100">
        <f>+Football!T46</f>
        <v>32</v>
      </c>
      <c r="G6" s="100">
        <f>+Football!W46</f>
        <v>3</v>
      </c>
      <c r="H6" s="100">
        <f>+Football!AF46</f>
        <v>0</v>
      </c>
      <c r="I6" s="100">
        <f>+Football!AE46</f>
        <v>3930</v>
      </c>
      <c r="J6" s="100">
        <f>+Football!Q49</f>
        <v>0</v>
      </c>
      <c r="K6" s="100">
        <f>+Football!N46</f>
        <v>0</v>
      </c>
      <c r="L6" s="100">
        <f>ROUND(+Football!F46+Football!H46+Football!K46,0)</f>
        <v>3716</v>
      </c>
      <c r="M6" s="100">
        <f>+Football!Q51</f>
        <v>0</v>
      </c>
      <c r="N6" s="100">
        <f>+Football!Q50</f>
        <v>0</v>
      </c>
      <c r="O6" s="133">
        <f>SUM(B6:N6)</f>
        <v>9702</v>
      </c>
      <c r="P6" s="100"/>
      <c r="Q6" s="100">
        <f>+Football!AI46</f>
        <v>3727</v>
      </c>
    </row>
    <row r="7" spans="1:17" x14ac:dyDescent="0.2">
      <c r="A7" s="102" t="s">
        <v>72</v>
      </c>
      <c r="B7" s="100">
        <f>+'Boy''s Soccer'!P47+'Boy''s Soccer'!R47</f>
        <v>0</v>
      </c>
      <c r="C7" s="100">
        <f>+'Boy''s Soccer'!U47</f>
        <v>0</v>
      </c>
      <c r="D7" s="100">
        <f>+'Boy''s Soccer'!V47</f>
        <v>0</v>
      </c>
      <c r="E7" s="100">
        <f>+'Boy''s Soccer'!S47</f>
        <v>0</v>
      </c>
      <c r="F7" s="100">
        <f>+'Boy''s Soccer'!T47</f>
        <v>0</v>
      </c>
      <c r="G7" s="100">
        <f>+'Boy''s Soccer'!W47</f>
        <v>0</v>
      </c>
      <c r="H7" s="100">
        <f>+'Boy''s Soccer'!AF47</f>
        <v>0</v>
      </c>
      <c r="I7" s="100">
        <f>+'Boy''s Soccer'!AE47</f>
        <v>0</v>
      </c>
      <c r="J7" s="100">
        <f>+'Boy''s Soccer'!Q50</f>
        <v>0</v>
      </c>
      <c r="K7" s="100">
        <f>+'Boy''s Soccer'!N47</f>
        <v>0</v>
      </c>
      <c r="L7" s="100">
        <f>ROUND(+'Boy''s Soccer'!F47+'Boy''s Soccer'!H47+'Boy''s Soccer'!K47,0)</f>
        <v>0</v>
      </c>
      <c r="M7" s="100">
        <f>+'Boy''s Soccer'!Q52</f>
        <v>0</v>
      </c>
      <c r="N7" s="100">
        <f>+'Boy''s Soccer'!Q51</f>
        <v>0</v>
      </c>
      <c r="O7" s="133">
        <f t="shared" ref="O7:O18" si="0">SUM(B7:N7)</f>
        <v>0</v>
      </c>
      <c r="P7" s="100"/>
      <c r="Q7" s="100">
        <f>+'Boy''s Soccer'!AI47</f>
        <v>0</v>
      </c>
    </row>
    <row r="8" spans="1:17" x14ac:dyDescent="0.2">
      <c r="A8" s="102" t="s">
        <v>73</v>
      </c>
      <c r="B8" s="100">
        <f>+'Girl''s Soccer'!P46+'Girl''s Soccer'!R46</f>
        <v>0</v>
      </c>
      <c r="C8" s="100">
        <f>+'Girl''s Soccer'!U46</f>
        <v>0</v>
      </c>
      <c r="D8" s="100">
        <f>+'Girl''s Soccer'!V46</f>
        <v>0</v>
      </c>
      <c r="E8" s="100">
        <f>+'Girl''s Soccer'!S46</f>
        <v>0</v>
      </c>
      <c r="F8" s="100">
        <f>+'Girl''s Soccer'!T46</f>
        <v>0</v>
      </c>
      <c r="G8" s="100">
        <f>+'Girl''s Soccer'!W46</f>
        <v>0</v>
      </c>
      <c r="H8" s="100">
        <f>+'Girl''s Soccer'!AF46</f>
        <v>0</v>
      </c>
      <c r="I8" s="100">
        <f>+'Girl''s Soccer'!AE46</f>
        <v>0</v>
      </c>
      <c r="J8" s="100">
        <f>+'Girl''s Soccer'!Q49</f>
        <v>0</v>
      </c>
      <c r="K8" s="100">
        <f>+'Girl''s Soccer'!N46</f>
        <v>0</v>
      </c>
      <c r="L8" s="100">
        <f>ROUND(+'Girl''s Soccer'!F46+'Girl''s Soccer'!H46+'Girl''s Soccer'!K46,0)</f>
        <v>0</v>
      </c>
      <c r="M8" s="100">
        <f>+'Girl''s Soccer'!Q51</f>
        <v>0</v>
      </c>
      <c r="N8" s="100">
        <f>+'Girl''s Soccer'!Q50</f>
        <v>0</v>
      </c>
      <c r="O8" s="133">
        <f t="shared" si="0"/>
        <v>0</v>
      </c>
      <c r="P8" s="100"/>
      <c r="Q8" s="100">
        <f>+'Girl''s Soccer'!AI46</f>
        <v>0</v>
      </c>
    </row>
    <row r="9" spans="1:17" x14ac:dyDescent="0.2">
      <c r="A9" s="102" t="s">
        <v>74</v>
      </c>
      <c r="B9" s="100">
        <f>+Volleyball!P85+Volleyball!R85</f>
        <v>2520</v>
      </c>
      <c r="C9" s="100">
        <f>+Volleyball!U85</f>
        <v>350</v>
      </c>
      <c r="D9" s="100">
        <f>+Volleyball!V85</f>
        <v>83</v>
      </c>
      <c r="E9" s="100">
        <f>+Volleyball!S85</f>
        <v>156</v>
      </c>
      <c r="F9" s="100">
        <f>+Volleyball!T85</f>
        <v>37</v>
      </c>
      <c r="G9" s="100">
        <f>+Volleyball!W85</f>
        <v>4</v>
      </c>
      <c r="H9" s="100">
        <f>+Volleyball!AF85</f>
        <v>200</v>
      </c>
      <c r="I9" s="100">
        <f>+Volleyball!AE85</f>
        <v>2698</v>
      </c>
      <c r="J9" s="100">
        <f>+Volleyball!Q88</f>
        <v>0</v>
      </c>
      <c r="K9" s="100">
        <f>+Volleyball!N85</f>
        <v>0</v>
      </c>
      <c r="L9" s="100">
        <f>ROUND(+Volleyball!F85+Volleyball!H85+Volleyball!K85,0)</f>
        <v>4158</v>
      </c>
      <c r="M9" s="100">
        <f>+Volleyball!Q90</f>
        <v>0</v>
      </c>
      <c r="N9" s="100">
        <f>+Volleyball!Q89</f>
        <v>0</v>
      </c>
      <c r="O9" s="133">
        <f t="shared" si="0"/>
        <v>10206</v>
      </c>
      <c r="P9" s="100"/>
      <c r="Q9" s="100">
        <f>+Volleyball!AI85</f>
        <v>0</v>
      </c>
    </row>
    <row r="10" spans="1:17" x14ac:dyDescent="0.2">
      <c r="A10" s="102" t="s">
        <v>75</v>
      </c>
      <c r="B10" s="100">
        <f>+'Cross Country'!P46+'Cross Country'!R46</f>
        <v>180</v>
      </c>
      <c r="C10" s="100">
        <f>+'Cross Country'!U46</f>
        <v>484</v>
      </c>
      <c r="D10" s="100">
        <f>+'Cross Country'!V46</f>
        <v>115</v>
      </c>
      <c r="E10" s="100">
        <f>+'Cross Country'!S46</f>
        <v>216</v>
      </c>
      <c r="F10" s="100">
        <f>+'Cross Country'!T46</f>
        <v>50</v>
      </c>
      <c r="G10" s="100">
        <f>+'Cross Country'!W46</f>
        <v>5</v>
      </c>
      <c r="H10" s="100">
        <f>+'Cross Country'!AE46</f>
        <v>700</v>
      </c>
      <c r="I10" s="100">
        <f>+'Cross Country'!AD46</f>
        <v>210</v>
      </c>
      <c r="J10" s="100">
        <f>+'Cross Country'!Q49</f>
        <v>0</v>
      </c>
      <c r="K10" s="100">
        <f>+'Cross Country'!N46</f>
        <v>0</v>
      </c>
      <c r="L10" s="100">
        <f>ROUND(+'Cross Country'!F46+'Cross Country'!H46+'Cross Country'!K46,0)</f>
        <v>19712</v>
      </c>
      <c r="M10" s="100">
        <f>+'Cross Country'!Q51</f>
        <v>0</v>
      </c>
      <c r="N10" s="100">
        <f>+'Cross Country'!Q50</f>
        <v>0</v>
      </c>
      <c r="O10" s="133">
        <f t="shared" si="0"/>
        <v>21672</v>
      </c>
      <c r="P10" s="100"/>
      <c r="Q10" s="100">
        <f>+'Cross Country'!AH46</f>
        <v>0</v>
      </c>
    </row>
    <row r="11" spans="1:17" x14ac:dyDescent="0.2">
      <c r="A11" s="102" t="s">
        <v>76</v>
      </c>
      <c r="B11" s="100" t="e">
        <f>+#REF!+#REF!</f>
        <v>#REF!</v>
      </c>
      <c r="C11" s="100" t="e">
        <f>+#REF!</f>
        <v>#REF!</v>
      </c>
      <c r="D11" s="100" t="e">
        <f>+#REF!</f>
        <v>#REF!</v>
      </c>
      <c r="E11" s="100" t="e">
        <f>+#REF!</f>
        <v>#REF!</v>
      </c>
      <c r="F11" s="100" t="e">
        <f>+#REF!</f>
        <v>#REF!</v>
      </c>
      <c r="G11" s="100" t="e">
        <f>+#REF!</f>
        <v>#REF!</v>
      </c>
      <c r="H11" s="100" t="e">
        <f>+#REF!</f>
        <v>#REF!</v>
      </c>
      <c r="I11" s="100" t="e">
        <f>+#REF!</f>
        <v>#REF!</v>
      </c>
      <c r="J11" s="100" t="e">
        <f>+#REF!</f>
        <v>#REF!</v>
      </c>
      <c r="K11" s="100" t="e">
        <f>+#REF!</f>
        <v>#REF!</v>
      </c>
      <c r="L11" s="100" t="e">
        <f>ROUND(+#REF!+#REF!+#REF!,0)</f>
        <v>#REF!</v>
      </c>
      <c r="M11" s="100" t="e">
        <f>+#REF!</f>
        <v>#REF!</v>
      </c>
      <c r="N11" s="100" t="e">
        <f>+#REF!</f>
        <v>#REF!</v>
      </c>
      <c r="O11" s="133" t="e">
        <f t="shared" si="0"/>
        <v>#REF!</v>
      </c>
      <c r="P11" s="100"/>
      <c r="Q11" s="100" t="e">
        <f>+#REF!</f>
        <v>#REF!</v>
      </c>
    </row>
    <row r="12" spans="1:17" x14ac:dyDescent="0.2">
      <c r="A12" s="102" t="s">
        <v>77</v>
      </c>
      <c r="B12" s="100">
        <f>+'Boy''s Basketball'!P83+'Boy''s Basketball'!R83</f>
        <v>5460</v>
      </c>
      <c r="C12" s="100">
        <f>+'Boy''s Basketball'!U83</f>
        <v>1285</v>
      </c>
      <c r="D12" s="100">
        <f>+'Boy''s Basketball'!V83</f>
        <v>305</v>
      </c>
      <c r="E12" s="100">
        <f>+'Boy''s Basketball'!S83</f>
        <v>573</v>
      </c>
      <c r="F12" s="100">
        <f>+'Boy''s Basketball'!T83</f>
        <v>134</v>
      </c>
      <c r="G12" s="100">
        <f>+'Boy''s Basketball'!W83</f>
        <v>14</v>
      </c>
      <c r="H12" s="100">
        <f>+'Boy''s Basketball'!AF83</f>
        <v>0</v>
      </c>
      <c r="I12" s="100">
        <f>+'Boy''s Basketball'!AE83</f>
        <v>6409</v>
      </c>
      <c r="J12" s="100">
        <f>+'Boy''s Basketball'!Q86</f>
        <v>0</v>
      </c>
      <c r="K12" s="100">
        <f>+'Boy''s Basketball'!N83</f>
        <v>0</v>
      </c>
      <c r="L12" s="100">
        <f>ROUND(+'Boy''s Basketball'!F83+'Boy''s Basketball'!H83+'Boy''s Basketball'!K83,0)</f>
        <v>12648</v>
      </c>
      <c r="M12" s="100">
        <f>+'Boy''s Basketball'!Q88</f>
        <v>0</v>
      </c>
      <c r="N12" s="100">
        <f>+'Boy''s Basketball'!Q87</f>
        <v>0</v>
      </c>
      <c r="O12" s="133">
        <f t="shared" si="0"/>
        <v>26828</v>
      </c>
      <c r="P12" s="100"/>
      <c r="Q12" s="100">
        <f>+'Boy''s Basketball'!AI83</f>
        <v>0</v>
      </c>
    </row>
    <row r="13" spans="1:17" x14ac:dyDescent="0.2">
      <c r="A13" s="102" t="s">
        <v>78</v>
      </c>
      <c r="B13" s="100">
        <f>+'Girl''s Basketball'!P83+'Girl''s Basketball'!R83</f>
        <v>7752</v>
      </c>
      <c r="C13" s="100">
        <f>+'Girl''s Basketball'!U83</f>
        <v>1695</v>
      </c>
      <c r="D13" s="100">
        <f>+'Girl''s Basketball'!V83</f>
        <v>403</v>
      </c>
      <c r="E13" s="100">
        <f>+'Girl''s Basketball'!S83</f>
        <v>756</v>
      </c>
      <c r="F13" s="100">
        <f>+'Girl''s Basketball'!T83</f>
        <v>177</v>
      </c>
      <c r="G13" s="100">
        <f>+'Girl''s Basketball'!W83</f>
        <v>18</v>
      </c>
      <c r="H13" s="100">
        <f>+'Girl''s Basketball'!AF83</f>
        <v>0</v>
      </c>
      <c r="I13" s="100">
        <f>+'Girl''s Basketball'!AE83</f>
        <v>5649</v>
      </c>
      <c r="J13" s="100">
        <f>+'Girl''s Basketball'!Q86</f>
        <v>0</v>
      </c>
      <c r="K13" s="100">
        <f>+'Girl''s Basketball'!N83</f>
        <v>0</v>
      </c>
      <c r="L13" s="100">
        <f>ROUND(+'Girl''s Basketball'!F83+'Girl''s Basketball'!H83+'Girl''s Basketball'!K83,0)</f>
        <v>17181</v>
      </c>
      <c r="M13" s="100">
        <f>+'Girl''s Basketball'!Q88</f>
        <v>0</v>
      </c>
      <c r="N13" s="100">
        <f>+'Girl''s Basketball'!Q87</f>
        <v>0</v>
      </c>
      <c r="O13" s="133">
        <f>SUM(B13:N13)</f>
        <v>33631</v>
      </c>
      <c r="P13" s="100"/>
      <c r="Q13" s="100">
        <f>+'Girl''s Basketball'!AI83</f>
        <v>400</v>
      </c>
    </row>
    <row r="14" spans="1:17" x14ac:dyDescent="0.2">
      <c r="A14" s="102" t="s">
        <v>79</v>
      </c>
      <c r="B14" s="100">
        <f>+Wrestling!P46+Wrestling!R46</f>
        <v>350</v>
      </c>
      <c r="C14" s="100">
        <f>+Wrestling!U46</f>
        <v>342</v>
      </c>
      <c r="D14" s="100">
        <f>+Wrestling!V46</f>
        <v>81</v>
      </c>
      <c r="E14" s="100">
        <f>+Wrestling!S46</f>
        <v>153</v>
      </c>
      <c r="F14" s="100">
        <f>+Wrestling!T46</f>
        <v>36</v>
      </c>
      <c r="G14" s="100">
        <f>+Wrestling!W46</f>
        <v>4</v>
      </c>
      <c r="H14" s="100">
        <f>+Wrestling!AF46</f>
        <v>1360</v>
      </c>
      <c r="I14" s="100">
        <f>+Wrestling!AE46</f>
        <v>826</v>
      </c>
      <c r="J14" s="100">
        <f>+Wrestling!Q49</f>
        <v>0</v>
      </c>
      <c r="K14" s="100">
        <f>+Wrestling!N46</f>
        <v>0</v>
      </c>
      <c r="L14" s="100">
        <f>ROUND(+Wrestling!F46+Wrestling!H46+Wrestling!K46,0)</f>
        <v>8382</v>
      </c>
      <c r="M14" s="100">
        <f>+Wrestling!Q51</f>
        <v>0</v>
      </c>
      <c r="N14" s="100">
        <f>+Wrestling!Q50</f>
        <v>0</v>
      </c>
      <c r="O14" s="133">
        <f t="shared" si="0"/>
        <v>11534</v>
      </c>
      <c r="P14" s="100"/>
      <c r="Q14" s="100">
        <f>+Wrestling!AI46</f>
        <v>0</v>
      </c>
    </row>
    <row r="15" spans="1:17" x14ac:dyDescent="0.2">
      <c r="A15" s="102" t="s">
        <v>80</v>
      </c>
      <c r="B15" s="100">
        <f>+Baseball!P83+Baseball!R83</f>
        <v>0</v>
      </c>
      <c r="C15" s="100">
        <f>+Baseball!U83</f>
        <v>367</v>
      </c>
      <c r="D15" s="100">
        <f>+Baseball!V83</f>
        <v>87</v>
      </c>
      <c r="E15" s="100">
        <f>+Baseball!S83</f>
        <v>164</v>
      </c>
      <c r="F15" s="100">
        <f>+Baseball!T83</f>
        <v>38</v>
      </c>
      <c r="G15" s="100">
        <f>+Baseball!W83</f>
        <v>4</v>
      </c>
      <c r="H15" s="100">
        <f>+Baseball!AF83</f>
        <v>0</v>
      </c>
      <c r="I15" s="100">
        <f>+Baseball!AE83</f>
        <v>2069</v>
      </c>
      <c r="J15" s="100">
        <f>+Baseball!Q86</f>
        <v>0</v>
      </c>
      <c r="K15" s="100">
        <f>+Baseball!N83</f>
        <v>0</v>
      </c>
      <c r="L15" s="100">
        <f>ROUND(+Baseball!F83+Baseball!H83+Baseball!K83,0)</f>
        <v>8469</v>
      </c>
      <c r="M15" s="100">
        <f>+Baseball!Q88</f>
        <v>0</v>
      </c>
      <c r="N15" s="100">
        <f>+Baseball!Q87</f>
        <v>0</v>
      </c>
      <c r="O15" s="133">
        <f t="shared" si="0"/>
        <v>11198</v>
      </c>
      <c r="P15" s="100"/>
      <c r="Q15" s="100">
        <f>+Baseball!AI83</f>
        <v>0</v>
      </c>
    </row>
    <row r="16" spans="1:17" x14ac:dyDescent="0.2">
      <c r="A16" s="102" t="s">
        <v>81</v>
      </c>
      <c r="B16" s="100">
        <f>+Softball!P46+Softball!R46</f>
        <v>0</v>
      </c>
      <c r="C16" s="100">
        <f>+Softball!U46</f>
        <v>413</v>
      </c>
      <c r="D16" s="100">
        <f>+Softball!V46</f>
        <v>98</v>
      </c>
      <c r="E16" s="100">
        <f>+Softball!S46</f>
        <v>184</v>
      </c>
      <c r="F16" s="100">
        <f>+Softball!T46</f>
        <v>43</v>
      </c>
      <c r="G16" s="100">
        <f>+Softball!W46</f>
        <v>4</v>
      </c>
      <c r="H16" s="100">
        <f>+Softball!AE46</f>
        <v>600</v>
      </c>
      <c r="I16" s="100">
        <f>+Softball!AD46</f>
        <v>1402</v>
      </c>
      <c r="J16" s="100">
        <f>+Softball!Q49</f>
        <v>0</v>
      </c>
      <c r="K16" s="100">
        <f>+Softball!N46</f>
        <v>0</v>
      </c>
      <c r="L16" s="100">
        <f>ROUND(+Softball!F46+Softball!H46+Softball!K46,0)</f>
        <v>7469</v>
      </c>
      <c r="M16" s="100">
        <f>+Softball!Q51</f>
        <v>0</v>
      </c>
      <c r="N16" s="100">
        <f>+Softball!Q50</f>
        <v>0</v>
      </c>
      <c r="O16" s="133">
        <f t="shared" si="0"/>
        <v>10213</v>
      </c>
      <c r="P16" s="100"/>
      <c r="Q16" s="100">
        <f>+Softball!AH46</f>
        <v>0</v>
      </c>
    </row>
    <row r="17" spans="1:17" x14ac:dyDescent="0.2">
      <c r="A17" s="102" t="s">
        <v>82</v>
      </c>
      <c r="B17" s="100">
        <f>+Track!P45+Track!R45</f>
        <v>60</v>
      </c>
      <c r="C17" s="100">
        <f>+Track!U45</f>
        <v>388</v>
      </c>
      <c r="D17" s="100">
        <f>+Track!V45</f>
        <v>92</v>
      </c>
      <c r="E17" s="100">
        <f>+Track!S45</f>
        <v>173</v>
      </c>
      <c r="F17" s="100">
        <f>+Track!T45</f>
        <v>40</v>
      </c>
      <c r="G17" s="100">
        <f>+Track!W45</f>
        <v>4</v>
      </c>
      <c r="H17" s="100">
        <f>+Track!AE45</f>
        <v>0</v>
      </c>
      <c r="I17" s="100">
        <f>+Track!AD45</f>
        <v>240</v>
      </c>
      <c r="J17" s="100">
        <f>+Track!Q48</f>
        <v>0</v>
      </c>
      <c r="K17" s="100">
        <f>+Track!N45</f>
        <v>0</v>
      </c>
      <c r="L17" s="100">
        <f>ROUND(+Track!F45+Track!H45+Track!K45,0)</f>
        <v>14891</v>
      </c>
      <c r="M17" s="100">
        <f>+Track!Q50</f>
        <v>0</v>
      </c>
      <c r="N17" s="100">
        <f>+Track!Q49</f>
        <v>0</v>
      </c>
      <c r="O17" s="133">
        <f t="shared" si="0"/>
        <v>15888</v>
      </c>
      <c r="P17" s="100"/>
      <c r="Q17" s="100">
        <f>+Track!AH45</f>
        <v>0</v>
      </c>
    </row>
    <row r="18" spans="1:17" x14ac:dyDescent="0.2">
      <c r="A18" s="102" t="s">
        <v>83</v>
      </c>
      <c r="B18" s="100">
        <f>+Cheerleaders!P46+Cheerleaders!R46</f>
        <v>0</v>
      </c>
      <c r="C18" s="100">
        <f>+Cheerleaders!U46</f>
        <v>0</v>
      </c>
      <c r="D18" s="100">
        <f>+Cheerleaders!V46</f>
        <v>0</v>
      </c>
      <c r="E18" s="100">
        <f>+Cheerleaders!S46</f>
        <v>0</v>
      </c>
      <c r="F18" s="100">
        <f>+Cheerleaders!T46</f>
        <v>0</v>
      </c>
      <c r="G18" s="100">
        <f>+Cheerleaders!W46</f>
        <v>0</v>
      </c>
      <c r="H18" s="100">
        <f>+Cheerleaders!AF46</f>
        <v>0</v>
      </c>
      <c r="I18" s="100">
        <f>+Cheerleaders!AE46</f>
        <v>0</v>
      </c>
      <c r="J18" s="100">
        <f>+Cheerleaders!Q49</f>
        <v>0</v>
      </c>
      <c r="K18" s="100">
        <f>+Cheerleaders!N46</f>
        <v>0</v>
      </c>
      <c r="L18" s="100">
        <f>ROUND(+Cheerleaders!F46+Cheerleaders!H46+Cheerleaders!K46,0)</f>
        <v>0</v>
      </c>
      <c r="M18" s="100">
        <f>+Cheerleaders!Q51</f>
        <v>0</v>
      </c>
      <c r="N18" s="100">
        <f>+Cheerleaders!Q50</f>
        <v>0</v>
      </c>
      <c r="O18" s="133">
        <f t="shared" si="0"/>
        <v>0</v>
      </c>
      <c r="P18" s="100"/>
      <c r="Q18" s="100">
        <f>+Cheerleaders!AI46</f>
        <v>0</v>
      </c>
    </row>
    <row r="19" spans="1:17" ht="5.0999999999999996" customHeight="1" x14ac:dyDescent="0.2">
      <c r="A19" s="102"/>
      <c r="B19" s="100"/>
      <c r="C19" s="100"/>
      <c r="D19" s="100"/>
      <c r="E19" s="100"/>
      <c r="F19" s="100"/>
      <c r="G19" s="100"/>
      <c r="H19" s="100"/>
      <c r="I19" s="100"/>
      <c r="J19" s="100"/>
      <c r="K19" s="100"/>
      <c r="L19" s="100"/>
      <c r="M19" s="100"/>
      <c r="N19" s="100"/>
      <c r="O19" s="100"/>
      <c r="P19" s="100"/>
      <c r="Q19" s="100"/>
    </row>
    <row r="20" spans="1:17" x14ac:dyDescent="0.2">
      <c r="A20" s="102" t="s">
        <v>92</v>
      </c>
      <c r="B20" s="100" t="e">
        <f t="shared" ref="B20:G20" si="1">ROUND(SUM(B5:B18),0)</f>
        <v>#REF!</v>
      </c>
      <c r="C20" s="100" t="e">
        <f t="shared" si="1"/>
        <v>#REF!</v>
      </c>
      <c r="D20" s="100" t="e">
        <f t="shared" si="1"/>
        <v>#REF!</v>
      </c>
      <c r="E20" s="100" t="e">
        <f t="shared" si="1"/>
        <v>#REF!</v>
      </c>
      <c r="F20" s="100" t="e">
        <f t="shared" si="1"/>
        <v>#REF!</v>
      </c>
      <c r="G20" s="100" t="e">
        <f t="shared" si="1"/>
        <v>#REF!</v>
      </c>
      <c r="H20" s="100" t="e">
        <f>SUM(H5:H18)</f>
        <v>#REF!</v>
      </c>
      <c r="I20" s="100" t="e">
        <f>ROUND(SUM(I5:I18),0)</f>
        <v>#REF!</v>
      </c>
      <c r="J20" s="100" t="e">
        <f t="shared" ref="J20:O20" si="2">SUM(J5:J18)</f>
        <v>#REF!</v>
      </c>
      <c r="K20" s="100" t="e">
        <f t="shared" si="2"/>
        <v>#REF!</v>
      </c>
      <c r="L20" s="100" t="e">
        <f t="shared" si="2"/>
        <v>#REF!</v>
      </c>
      <c r="M20" s="100" t="e">
        <f t="shared" si="2"/>
        <v>#REF!</v>
      </c>
      <c r="N20" s="100" t="e">
        <f t="shared" si="2"/>
        <v>#REF!</v>
      </c>
      <c r="O20" s="100" t="e">
        <f t="shared" si="2"/>
        <v>#REF!</v>
      </c>
      <c r="P20" s="100"/>
      <c r="Q20" s="100" t="e">
        <f>SUM(Q5:Q18)</f>
        <v>#REF!</v>
      </c>
    </row>
    <row r="21" spans="1:17" x14ac:dyDescent="0.2">
      <c r="A21" s="134"/>
      <c r="B21" s="135"/>
      <c r="C21" s="135"/>
      <c r="D21" s="135"/>
      <c r="E21" s="135"/>
      <c r="F21" s="135"/>
      <c r="G21" s="135"/>
      <c r="H21" s="135"/>
      <c r="I21" s="135"/>
      <c r="J21" s="135"/>
      <c r="K21" s="135"/>
      <c r="L21" s="135"/>
      <c r="M21" s="135"/>
      <c r="N21" s="135"/>
      <c r="O21" s="135"/>
      <c r="P21" s="134"/>
      <c r="Q21" s="135"/>
    </row>
    <row r="22" spans="1:17" x14ac:dyDescent="0.2">
      <c r="A22" s="134">
        <v>11000</v>
      </c>
      <c r="B22" s="135"/>
      <c r="C22" s="135"/>
      <c r="D22" s="135"/>
      <c r="E22" s="136"/>
      <c r="F22" s="136"/>
      <c r="G22" s="137"/>
      <c r="H22" s="135"/>
      <c r="I22" s="135"/>
      <c r="J22" s="135"/>
      <c r="K22" s="135"/>
      <c r="L22" s="135"/>
      <c r="M22" s="135"/>
      <c r="N22" s="135"/>
      <c r="O22" s="135"/>
      <c r="P22" s="134"/>
      <c r="Q22" s="135"/>
    </row>
    <row r="23" spans="1:17" x14ac:dyDescent="0.2">
      <c r="A23" s="134">
        <v>22000</v>
      </c>
      <c r="B23" s="135"/>
      <c r="C23" s="135"/>
      <c r="D23" s="135"/>
      <c r="E23" s="135"/>
      <c r="F23" s="135"/>
      <c r="G23" s="135"/>
      <c r="H23" s="135"/>
      <c r="I23" s="135"/>
      <c r="J23" s="135"/>
      <c r="K23" s="135"/>
      <c r="L23" s="135"/>
      <c r="M23" s="135"/>
      <c r="N23" s="135"/>
      <c r="O23" s="135"/>
      <c r="P23" s="134"/>
      <c r="Q23" s="135"/>
    </row>
    <row r="24" spans="1:17" x14ac:dyDescent="0.2">
      <c r="B24" s="138"/>
      <c r="C24" s="138"/>
      <c r="D24" s="138"/>
      <c r="E24" s="138"/>
      <c r="F24" s="138"/>
      <c r="G24" s="138"/>
      <c r="H24" s="138"/>
      <c r="I24" s="138"/>
      <c r="J24" s="138"/>
      <c r="K24" s="138"/>
      <c r="L24" s="138"/>
      <c r="M24" s="138"/>
      <c r="N24" s="138"/>
      <c r="O24" s="138"/>
    </row>
    <row r="25" spans="1:17" x14ac:dyDescent="0.2">
      <c r="B25" s="194" t="s">
        <v>104</v>
      </c>
      <c r="C25" s="195"/>
      <c r="D25" s="192"/>
      <c r="E25" s="192"/>
      <c r="F25" s="196"/>
      <c r="I25" s="191" t="s">
        <v>105</v>
      </c>
      <c r="J25" s="192"/>
      <c r="K25" s="192"/>
      <c r="L25" s="192"/>
      <c r="M25" s="193"/>
      <c r="N25" s="138"/>
      <c r="O25" s="138"/>
    </row>
    <row r="26" spans="1:17" x14ac:dyDescent="0.2">
      <c r="B26" s="139"/>
      <c r="C26" s="140"/>
      <c r="D26" s="140"/>
      <c r="E26" s="26">
        <v>11000</v>
      </c>
      <c r="F26" s="26">
        <v>22000</v>
      </c>
      <c r="I26" s="139"/>
      <c r="J26" s="140"/>
      <c r="K26" s="94"/>
      <c r="L26" s="26">
        <v>11000</v>
      </c>
      <c r="M26" s="26">
        <v>22000</v>
      </c>
    </row>
    <row r="27" spans="1:17" x14ac:dyDescent="0.2">
      <c r="B27" s="189" t="s">
        <v>94</v>
      </c>
      <c r="C27" s="197"/>
      <c r="D27" s="87" t="s">
        <v>95</v>
      </c>
      <c r="E27" s="68" t="s">
        <v>93</v>
      </c>
      <c r="F27" s="68" t="s">
        <v>93</v>
      </c>
      <c r="I27" s="189" t="s">
        <v>94</v>
      </c>
      <c r="J27" s="190"/>
      <c r="K27" s="68" t="s">
        <v>95</v>
      </c>
      <c r="L27" s="68" t="s">
        <v>93</v>
      </c>
      <c r="M27" s="68" t="s">
        <v>93</v>
      </c>
    </row>
    <row r="28" spans="1:17" x14ac:dyDescent="0.2">
      <c r="A28" s="134"/>
      <c r="B28" s="107" t="s">
        <v>96</v>
      </c>
      <c r="C28" s="109"/>
      <c r="D28" s="109"/>
      <c r="E28" s="42">
        <v>35000</v>
      </c>
      <c r="F28" s="100" t="e">
        <f>+Q20</f>
        <v>#REF!</v>
      </c>
      <c r="I28" s="107" t="s">
        <v>96</v>
      </c>
      <c r="J28" s="109"/>
      <c r="K28" s="102"/>
      <c r="L28" s="23">
        <f>+E28</f>
        <v>35000</v>
      </c>
      <c r="M28" s="23" t="e">
        <f>+Q20</f>
        <v>#REF!</v>
      </c>
    </row>
    <row r="29" spans="1:17" ht="5.0999999999999996" customHeight="1" x14ac:dyDescent="0.2">
      <c r="A29" s="134"/>
      <c r="B29" s="107"/>
      <c r="C29" s="141"/>
      <c r="D29" s="141"/>
      <c r="I29" s="107"/>
      <c r="J29" s="109"/>
      <c r="K29" s="102"/>
      <c r="L29" s="100"/>
      <c r="M29" s="100"/>
    </row>
    <row r="30" spans="1:17" x14ac:dyDescent="0.2">
      <c r="B30" s="142" t="s">
        <v>160</v>
      </c>
      <c r="C30" s="109"/>
      <c r="D30" s="84">
        <v>51300</v>
      </c>
      <c r="E30" s="100"/>
      <c r="F30" s="100" t="e">
        <f>+B20</f>
        <v>#REF!</v>
      </c>
      <c r="I30" s="142" t="s">
        <v>160</v>
      </c>
      <c r="J30" s="109"/>
      <c r="K30" s="71">
        <v>51300</v>
      </c>
      <c r="L30" s="23"/>
      <c r="M30" s="23" t="e">
        <f>+F30</f>
        <v>#REF!</v>
      </c>
    </row>
    <row r="31" spans="1:17" x14ac:dyDescent="0.2">
      <c r="B31" s="107" t="s">
        <v>24</v>
      </c>
      <c r="C31" s="109"/>
      <c r="D31" s="84">
        <v>52111</v>
      </c>
      <c r="E31" s="100"/>
      <c r="F31" s="100" t="e">
        <f>+C20</f>
        <v>#REF!</v>
      </c>
      <c r="I31" s="107" t="s">
        <v>24</v>
      </c>
      <c r="J31" s="109"/>
      <c r="K31" s="71">
        <v>52111</v>
      </c>
      <c r="L31" s="23"/>
      <c r="M31" s="23" t="e">
        <f t="shared" ref="M31:M37" si="3">+F31</f>
        <v>#REF!</v>
      </c>
    </row>
    <row r="32" spans="1:17" x14ac:dyDescent="0.2">
      <c r="B32" s="107" t="s">
        <v>97</v>
      </c>
      <c r="C32" s="109"/>
      <c r="D32" s="84">
        <v>52112</v>
      </c>
      <c r="E32" s="100"/>
      <c r="F32" s="100" t="e">
        <f>+D20</f>
        <v>#REF!</v>
      </c>
      <c r="I32" s="107" t="s">
        <v>97</v>
      </c>
      <c r="J32" s="109"/>
      <c r="K32" s="71">
        <v>52112</v>
      </c>
      <c r="L32" s="23"/>
      <c r="M32" s="23" t="e">
        <f t="shared" si="3"/>
        <v>#REF!</v>
      </c>
    </row>
    <row r="33" spans="2:13" x14ac:dyDescent="0.2">
      <c r="B33" s="107" t="s">
        <v>22</v>
      </c>
      <c r="C33" s="109"/>
      <c r="D33" s="84">
        <v>52210</v>
      </c>
      <c r="E33" s="100"/>
      <c r="F33" s="100" t="e">
        <f>+E20</f>
        <v>#REF!</v>
      </c>
      <c r="I33" s="107" t="s">
        <v>22</v>
      </c>
      <c r="J33" s="109"/>
      <c r="K33" s="71">
        <v>52210</v>
      </c>
      <c r="L33" s="23"/>
      <c r="M33" s="23" t="e">
        <f t="shared" si="3"/>
        <v>#REF!</v>
      </c>
    </row>
    <row r="34" spans="2:13" x14ac:dyDescent="0.2">
      <c r="B34" s="107" t="s">
        <v>23</v>
      </c>
      <c r="C34" s="109"/>
      <c r="D34" s="84">
        <v>52220</v>
      </c>
      <c r="E34" s="100"/>
      <c r="F34" s="100" t="e">
        <f>+F20</f>
        <v>#REF!</v>
      </c>
      <c r="I34" s="107" t="s">
        <v>23</v>
      </c>
      <c r="J34" s="109"/>
      <c r="K34" s="71">
        <v>52220</v>
      </c>
      <c r="L34" s="23"/>
      <c r="M34" s="23" t="e">
        <f t="shared" si="3"/>
        <v>#REF!</v>
      </c>
    </row>
    <row r="35" spans="2:13" x14ac:dyDescent="0.2">
      <c r="B35" s="107" t="s">
        <v>26</v>
      </c>
      <c r="C35" s="109"/>
      <c r="D35" s="84">
        <v>52315</v>
      </c>
      <c r="E35" s="100"/>
      <c r="F35" s="100" t="e">
        <f>+G20</f>
        <v>#REF!</v>
      </c>
      <c r="I35" s="107" t="s">
        <v>26</v>
      </c>
      <c r="J35" s="109"/>
      <c r="K35" s="71">
        <v>52315</v>
      </c>
      <c r="L35" s="23"/>
      <c r="M35" s="23" t="e">
        <f t="shared" si="3"/>
        <v>#REF!</v>
      </c>
    </row>
    <row r="36" spans="2:13" x14ac:dyDescent="0.2">
      <c r="B36" s="142" t="s">
        <v>161</v>
      </c>
      <c r="C36" s="109"/>
      <c r="D36" s="84">
        <v>55914</v>
      </c>
      <c r="E36" s="100"/>
      <c r="F36" s="100" t="e">
        <f>+H20</f>
        <v>#REF!</v>
      </c>
      <c r="I36" s="142" t="s">
        <v>161</v>
      </c>
      <c r="J36" s="109"/>
      <c r="K36" s="71">
        <v>55914</v>
      </c>
      <c r="L36" s="23"/>
      <c r="M36" s="23" t="e">
        <f t="shared" si="3"/>
        <v>#REF!</v>
      </c>
    </row>
    <row r="37" spans="2:13" x14ac:dyDescent="0.2">
      <c r="B37" s="107" t="s">
        <v>98</v>
      </c>
      <c r="C37" s="109"/>
      <c r="D37" s="84">
        <v>55915</v>
      </c>
      <c r="E37" s="100"/>
      <c r="F37" s="100" t="e">
        <f>+I20</f>
        <v>#REF!</v>
      </c>
      <c r="I37" s="107" t="s">
        <v>98</v>
      </c>
      <c r="J37" s="109"/>
      <c r="K37" s="71">
        <v>55915</v>
      </c>
      <c r="L37" s="23"/>
      <c r="M37" s="23" t="e">
        <f t="shared" si="3"/>
        <v>#REF!</v>
      </c>
    </row>
    <row r="38" spans="2:13" x14ac:dyDescent="0.2">
      <c r="B38" s="107" t="s">
        <v>99</v>
      </c>
      <c r="C38" s="109"/>
      <c r="D38" s="84">
        <v>56118</v>
      </c>
      <c r="E38" s="100" t="e">
        <f>+J20</f>
        <v>#REF!</v>
      </c>
      <c r="F38" s="100"/>
      <c r="I38" s="107" t="s">
        <v>99</v>
      </c>
      <c r="J38" s="109"/>
      <c r="K38" s="71">
        <v>56118</v>
      </c>
      <c r="L38" s="23"/>
      <c r="M38" s="23" t="e">
        <f>+E38</f>
        <v>#REF!</v>
      </c>
    </row>
    <row r="39" spans="2:13" x14ac:dyDescent="0.2">
      <c r="B39" s="107" t="s">
        <v>100</v>
      </c>
      <c r="C39" s="109"/>
      <c r="D39" s="84">
        <v>55813</v>
      </c>
      <c r="E39" s="100" t="e">
        <f>+K20</f>
        <v>#REF!</v>
      </c>
      <c r="F39" s="100"/>
      <c r="I39" s="107" t="s">
        <v>100</v>
      </c>
      <c r="J39" s="109"/>
      <c r="K39" s="71">
        <v>55813</v>
      </c>
      <c r="L39" s="23"/>
      <c r="M39" s="23" t="e">
        <f>+E39</f>
        <v>#REF!</v>
      </c>
    </row>
    <row r="40" spans="2:13" x14ac:dyDescent="0.2">
      <c r="B40" s="107" t="s">
        <v>101</v>
      </c>
      <c r="C40" s="109"/>
      <c r="D40" s="84">
        <v>55817</v>
      </c>
      <c r="E40" s="100" t="e">
        <f>+L20</f>
        <v>#REF!</v>
      </c>
      <c r="F40" s="100"/>
      <c r="I40" s="107" t="s">
        <v>101</v>
      </c>
      <c r="J40" s="109"/>
      <c r="K40" s="71">
        <v>55817</v>
      </c>
      <c r="L40" s="23" t="e">
        <f>+E40-M40</f>
        <v>#REF!</v>
      </c>
      <c r="M40" s="23">
        <f>+L15+L16</f>
        <v>15938</v>
      </c>
    </row>
    <row r="41" spans="2:13" x14ac:dyDescent="0.2">
      <c r="B41" s="142" t="s">
        <v>111</v>
      </c>
      <c r="C41" s="109"/>
      <c r="D41" s="84">
        <v>57331</v>
      </c>
      <c r="E41" s="100" t="e">
        <f>+M20</f>
        <v>#REF!</v>
      </c>
      <c r="F41" s="100"/>
      <c r="I41" s="142" t="s">
        <v>111</v>
      </c>
      <c r="J41" s="109"/>
      <c r="K41" s="71">
        <v>57331</v>
      </c>
      <c r="L41" s="23" t="e">
        <f>+E41</f>
        <v>#REF!</v>
      </c>
      <c r="M41" s="23"/>
    </row>
    <row r="42" spans="2:13" x14ac:dyDescent="0.2">
      <c r="B42" s="142" t="s">
        <v>110</v>
      </c>
      <c r="C42" s="109"/>
      <c r="D42" s="84">
        <v>57332</v>
      </c>
      <c r="E42" s="100" t="e">
        <f>+N20</f>
        <v>#REF!</v>
      </c>
      <c r="F42" s="100"/>
      <c r="I42" s="142" t="s">
        <v>110</v>
      </c>
      <c r="J42" s="109"/>
      <c r="K42" s="71">
        <v>57332</v>
      </c>
      <c r="L42" s="23" t="e">
        <f>+E42-M42</f>
        <v>#REF!</v>
      </c>
      <c r="M42" s="23" t="e">
        <f>+N20</f>
        <v>#REF!</v>
      </c>
    </row>
    <row r="43" spans="2:13" x14ac:dyDescent="0.2">
      <c r="B43" s="107" t="s">
        <v>102</v>
      </c>
      <c r="C43" s="109"/>
      <c r="D43" s="109"/>
      <c r="E43" s="100" t="e">
        <f>SUM(E30:E42)</f>
        <v>#REF!</v>
      </c>
      <c r="F43" s="100" t="e">
        <f>SUM(F30:F42)</f>
        <v>#REF!</v>
      </c>
      <c r="I43" s="107" t="s">
        <v>102</v>
      </c>
      <c r="J43" s="109"/>
      <c r="K43" s="102"/>
      <c r="L43" s="100" t="e">
        <f>SUM(L30:L42)</f>
        <v>#REF!</v>
      </c>
      <c r="M43" s="100" t="e">
        <f>SUM(M30:M42)</f>
        <v>#REF!</v>
      </c>
    </row>
    <row r="44" spans="2:13" ht="5.0999999999999996" customHeight="1" x14ac:dyDescent="0.2">
      <c r="B44" s="107"/>
      <c r="C44" s="109"/>
      <c r="D44" s="109"/>
      <c r="E44" s="100"/>
      <c r="F44" s="100"/>
      <c r="I44" s="107"/>
      <c r="J44" s="109"/>
      <c r="K44" s="102"/>
      <c r="L44" s="102"/>
      <c r="M44" s="102"/>
    </row>
    <row r="45" spans="2:13" x14ac:dyDescent="0.2">
      <c r="B45" s="107" t="s">
        <v>103</v>
      </c>
      <c r="C45" s="109"/>
      <c r="D45" s="109"/>
      <c r="E45" s="100" t="e">
        <f>+E28-E43</f>
        <v>#REF!</v>
      </c>
      <c r="F45" s="100" t="e">
        <f>+F28-F43</f>
        <v>#REF!</v>
      </c>
      <c r="I45" s="107" t="s">
        <v>103</v>
      </c>
      <c r="J45" s="109"/>
      <c r="K45" s="102"/>
      <c r="L45" s="100" t="e">
        <f>+L28-L43</f>
        <v>#REF!</v>
      </c>
      <c r="M45" s="100" t="e">
        <f>+M28-M43</f>
        <v>#REF!</v>
      </c>
    </row>
  </sheetData>
  <sheetProtection sheet="1" selectLockedCells="1"/>
  <mergeCells count="4">
    <mergeCell ref="I27:J27"/>
    <mergeCell ref="I25:M25"/>
    <mergeCell ref="B25:F25"/>
    <mergeCell ref="B27:C27"/>
  </mergeCells>
  <phoneticPr fontId="0" type="noConversion"/>
  <pageMargins left="0.23" right="0.46" top="1" bottom="1" header="0.5" footer="0.5"/>
  <pageSetup scale="71" orientation="landscape" horizontalDpi="300" verticalDpi="300" r:id="rId1"/>
  <headerFooter alignWithMargins="0">
    <oddHeader>&amp;C&amp;"Arial,Bold"SHIPROCK HIGH SCHOOL
ATHLETIC BUDGET SUMMARY
2017-2018</oddHeader>
    <oddFooter>&amp;L&amp;D      &amp;T&amp;C&amp;P of &amp;N&amp;R&amp;F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3845B-8032-4810-8F64-7F0F9B60BB22}">
  <dimension ref="A1:M36"/>
  <sheetViews>
    <sheetView zoomScaleNormal="100" workbookViewId="0">
      <selection activeCell="B6" sqref="B6"/>
    </sheetView>
  </sheetViews>
  <sheetFormatPr defaultRowHeight="12.75" x14ac:dyDescent="0.2"/>
  <cols>
    <col min="1" max="1" width="8.28515625" style="95" customWidth="1"/>
    <col min="2" max="2" width="11.7109375" style="95" customWidth="1"/>
    <col min="3" max="3" width="11.140625" style="95" customWidth="1"/>
    <col min="4" max="4" width="7.42578125" style="95" bestFit="1" customWidth="1"/>
    <col min="5" max="5" width="9.7109375" style="95" bestFit="1" customWidth="1"/>
    <col min="6" max="6" width="9.7109375" style="95" customWidth="1"/>
    <col min="7" max="7" width="10.28515625" style="95" bestFit="1" customWidth="1"/>
    <col min="8" max="8" width="11" style="95" customWidth="1"/>
    <col min="9" max="9" width="10.85546875" style="95" customWidth="1"/>
    <col min="10" max="16384" width="9.140625" style="95"/>
  </cols>
  <sheetData>
    <row r="1" spans="1:9" x14ac:dyDescent="0.2">
      <c r="A1" s="130"/>
      <c r="B1" s="92" t="s">
        <v>69</v>
      </c>
      <c r="C1" s="92"/>
      <c r="D1" s="53">
        <v>0.45</v>
      </c>
      <c r="E1" s="26"/>
      <c r="F1" s="26"/>
      <c r="G1" s="26"/>
      <c r="H1" s="26"/>
      <c r="I1" s="26"/>
    </row>
    <row r="2" spans="1:9" x14ac:dyDescent="0.2">
      <c r="A2" s="66"/>
      <c r="B2" s="66"/>
      <c r="C2" s="66" t="s">
        <v>7</v>
      </c>
      <c r="D2" s="66" t="s">
        <v>60</v>
      </c>
      <c r="E2" s="66" t="s">
        <v>60</v>
      </c>
      <c r="F2" s="66" t="s">
        <v>63</v>
      </c>
      <c r="G2" s="66" t="s">
        <v>65</v>
      </c>
      <c r="H2" s="66" t="s">
        <v>17</v>
      </c>
      <c r="I2" s="66" t="s">
        <v>17</v>
      </c>
    </row>
    <row r="3" spans="1:9" x14ac:dyDescent="0.2">
      <c r="A3" s="68" t="s">
        <v>0</v>
      </c>
      <c r="B3" s="68" t="s">
        <v>61</v>
      </c>
      <c r="C3" s="68" t="s">
        <v>107</v>
      </c>
      <c r="D3" s="68" t="s">
        <v>6</v>
      </c>
      <c r="E3" s="68" t="s">
        <v>16</v>
      </c>
      <c r="F3" s="68" t="s">
        <v>64</v>
      </c>
      <c r="G3" s="68" t="s">
        <v>66</v>
      </c>
      <c r="H3" s="68" t="s">
        <v>66</v>
      </c>
      <c r="I3" s="68" t="s">
        <v>16</v>
      </c>
    </row>
    <row r="4" spans="1:9" x14ac:dyDescent="0.2">
      <c r="A4" s="21"/>
      <c r="B4" s="22" t="s">
        <v>62</v>
      </c>
      <c r="C4" s="22"/>
      <c r="D4" s="30"/>
      <c r="E4" s="120">
        <f>ROUND(C4+(D4*$D$1),2)</f>
        <v>0</v>
      </c>
      <c r="F4" s="31"/>
      <c r="G4" s="31"/>
      <c r="H4" s="143">
        <f>+F4+G4</f>
        <v>0</v>
      </c>
      <c r="I4" s="120">
        <f>+E4+H4</f>
        <v>0</v>
      </c>
    </row>
    <row r="5" spans="1:9" x14ac:dyDescent="0.2">
      <c r="A5" s="21"/>
      <c r="B5" s="22"/>
      <c r="C5" s="22"/>
      <c r="D5" s="30"/>
      <c r="E5" s="120">
        <f t="shared" ref="E5:E24" si="0">ROUND(C5+(D5*$D$1),2)</f>
        <v>0</v>
      </c>
      <c r="F5" s="31"/>
      <c r="G5" s="31"/>
      <c r="H5" s="143">
        <f t="shared" ref="H5:H24" si="1">+F5+G5</f>
        <v>0</v>
      </c>
      <c r="I5" s="120">
        <f t="shared" ref="I5:I24" si="2">+E5+H5</f>
        <v>0</v>
      </c>
    </row>
    <row r="6" spans="1:9" x14ac:dyDescent="0.2">
      <c r="A6" s="21"/>
      <c r="B6" s="22"/>
      <c r="C6" s="22"/>
      <c r="D6" s="30"/>
      <c r="E6" s="120">
        <f t="shared" si="0"/>
        <v>0</v>
      </c>
      <c r="F6" s="31"/>
      <c r="G6" s="31"/>
      <c r="H6" s="143">
        <f t="shared" si="1"/>
        <v>0</v>
      </c>
      <c r="I6" s="120">
        <f t="shared" si="2"/>
        <v>0</v>
      </c>
    </row>
    <row r="7" spans="1:9" x14ac:dyDescent="0.2">
      <c r="A7" s="21"/>
      <c r="B7" s="22"/>
      <c r="C7" s="22"/>
      <c r="D7" s="30"/>
      <c r="E7" s="120">
        <f t="shared" si="0"/>
        <v>0</v>
      </c>
      <c r="F7" s="31"/>
      <c r="G7" s="31"/>
      <c r="H7" s="143">
        <f t="shared" si="1"/>
        <v>0</v>
      </c>
      <c r="I7" s="120">
        <f t="shared" si="2"/>
        <v>0</v>
      </c>
    </row>
    <row r="8" spans="1:9" x14ac:dyDescent="0.2">
      <c r="A8" s="21"/>
      <c r="B8" s="22"/>
      <c r="C8" s="22"/>
      <c r="D8" s="30"/>
      <c r="E8" s="120">
        <f t="shared" si="0"/>
        <v>0</v>
      </c>
      <c r="F8" s="31"/>
      <c r="G8" s="31"/>
      <c r="H8" s="143">
        <f t="shared" si="1"/>
        <v>0</v>
      </c>
      <c r="I8" s="120">
        <f t="shared" si="2"/>
        <v>0</v>
      </c>
    </row>
    <row r="9" spans="1:9" x14ac:dyDescent="0.2">
      <c r="A9" s="21"/>
      <c r="B9" s="22"/>
      <c r="C9" s="22"/>
      <c r="D9" s="30"/>
      <c r="E9" s="120">
        <f t="shared" si="0"/>
        <v>0</v>
      </c>
      <c r="F9" s="31"/>
      <c r="G9" s="31"/>
      <c r="H9" s="143">
        <f t="shared" si="1"/>
        <v>0</v>
      </c>
      <c r="I9" s="120">
        <f t="shared" si="2"/>
        <v>0</v>
      </c>
    </row>
    <row r="10" spans="1:9" x14ac:dyDescent="0.2">
      <c r="A10" s="21"/>
      <c r="B10" s="22"/>
      <c r="C10" s="22"/>
      <c r="D10" s="30"/>
      <c r="E10" s="120">
        <f t="shared" si="0"/>
        <v>0</v>
      </c>
      <c r="F10" s="31"/>
      <c r="G10" s="31"/>
      <c r="H10" s="143">
        <f t="shared" si="1"/>
        <v>0</v>
      </c>
      <c r="I10" s="120">
        <f t="shared" si="2"/>
        <v>0</v>
      </c>
    </row>
    <row r="11" spans="1:9" x14ac:dyDescent="0.2">
      <c r="A11" s="21"/>
      <c r="B11" s="22"/>
      <c r="C11" s="22"/>
      <c r="D11" s="30"/>
      <c r="E11" s="120">
        <f t="shared" si="0"/>
        <v>0</v>
      </c>
      <c r="F11" s="31"/>
      <c r="G11" s="31"/>
      <c r="H11" s="143">
        <f t="shared" si="1"/>
        <v>0</v>
      </c>
      <c r="I11" s="120">
        <f t="shared" si="2"/>
        <v>0</v>
      </c>
    </row>
    <row r="12" spans="1:9" x14ac:dyDescent="0.2">
      <c r="A12" s="21"/>
      <c r="B12" s="22"/>
      <c r="C12" s="22"/>
      <c r="D12" s="30"/>
      <c r="E12" s="120">
        <f t="shared" si="0"/>
        <v>0</v>
      </c>
      <c r="F12" s="31"/>
      <c r="G12" s="31"/>
      <c r="H12" s="143">
        <f t="shared" si="1"/>
        <v>0</v>
      </c>
      <c r="I12" s="120">
        <f t="shared" si="2"/>
        <v>0</v>
      </c>
    </row>
    <row r="13" spans="1:9" x14ac:dyDescent="0.2">
      <c r="A13" s="21"/>
      <c r="B13" s="22"/>
      <c r="C13" s="22"/>
      <c r="D13" s="30"/>
      <c r="E13" s="120">
        <f t="shared" si="0"/>
        <v>0</v>
      </c>
      <c r="F13" s="31"/>
      <c r="G13" s="31"/>
      <c r="H13" s="143">
        <f t="shared" si="1"/>
        <v>0</v>
      </c>
      <c r="I13" s="120">
        <f t="shared" si="2"/>
        <v>0</v>
      </c>
    </row>
    <row r="14" spans="1:9" x14ac:dyDescent="0.2">
      <c r="A14" s="21"/>
      <c r="B14" s="22"/>
      <c r="C14" s="22"/>
      <c r="D14" s="30"/>
      <c r="E14" s="120">
        <f t="shared" si="0"/>
        <v>0</v>
      </c>
      <c r="F14" s="31"/>
      <c r="G14" s="31"/>
      <c r="H14" s="143">
        <f t="shared" si="1"/>
        <v>0</v>
      </c>
      <c r="I14" s="120">
        <f t="shared" si="2"/>
        <v>0</v>
      </c>
    </row>
    <row r="15" spans="1:9" x14ac:dyDescent="0.2">
      <c r="A15" s="22"/>
      <c r="B15" s="22"/>
      <c r="C15" s="22"/>
      <c r="D15" s="30"/>
      <c r="E15" s="120">
        <f t="shared" si="0"/>
        <v>0</v>
      </c>
      <c r="F15" s="31"/>
      <c r="G15" s="31"/>
      <c r="H15" s="143">
        <f t="shared" si="1"/>
        <v>0</v>
      </c>
      <c r="I15" s="120">
        <f t="shared" si="2"/>
        <v>0</v>
      </c>
    </row>
    <row r="16" spans="1:9" x14ac:dyDescent="0.2">
      <c r="A16" s="22"/>
      <c r="B16" s="22"/>
      <c r="C16" s="22"/>
      <c r="D16" s="30"/>
      <c r="E16" s="120">
        <f t="shared" si="0"/>
        <v>0</v>
      </c>
      <c r="F16" s="31"/>
      <c r="G16" s="31"/>
      <c r="H16" s="143">
        <f t="shared" si="1"/>
        <v>0</v>
      </c>
      <c r="I16" s="120">
        <f t="shared" si="2"/>
        <v>0</v>
      </c>
    </row>
    <row r="17" spans="1:9" x14ac:dyDescent="0.2">
      <c r="A17" s="22"/>
      <c r="B17" s="22"/>
      <c r="C17" s="22"/>
      <c r="D17" s="30"/>
      <c r="E17" s="120">
        <f t="shared" si="0"/>
        <v>0</v>
      </c>
      <c r="F17" s="31"/>
      <c r="G17" s="31"/>
      <c r="H17" s="143">
        <f t="shared" si="1"/>
        <v>0</v>
      </c>
      <c r="I17" s="120">
        <f t="shared" si="2"/>
        <v>0</v>
      </c>
    </row>
    <row r="18" spans="1:9" x14ac:dyDescent="0.2">
      <c r="A18" s="22"/>
      <c r="B18" s="22"/>
      <c r="C18" s="22"/>
      <c r="D18" s="30"/>
      <c r="E18" s="120">
        <f t="shared" si="0"/>
        <v>0</v>
      </c>
      <c r="F18" s="31"/>
      <c r="G18" s="31"/>
      <c r="H18" s="143">
        <f t="shared" si="1"/>
        <v>0</v>
      </c>
      <c r="I18" s="120">
        <f t="shared" si="2"/>
        <v>0</v>
      </c>
    </row>
    <row r="19" spans="1:9" x14ac:dyDescent="0.2">
      <c r="A19" s="22"/>
      <c r="B19" s="22"/>
      <c r="C19" s="22"/>
      <c r="D19" s="30"/>
      <c r="E19" s="120">
        <f t="shared" si="0"/>
        <v>0</v>
      </c>
      <c r="F19" s="31"/>
      <c r="G19" s="31"/>
      <c r="H19" s="143">
        <f t="shared" si="1"/>
        <v>0</v>
      </c>
      <c r="I19" s="120">
        <f t="shared" si="2"/>
        <v>0</v>
      </c>
    </row>
    <row r="20" spans="1:9" x14ac:dyDescent="0.2">
      <c r="A20" s="22"/>
      <c r="B20" s="22"/>
      <c r="C20" s="22"/>
      <c r="D20" s="30"/>
      <c r="E20" s="120">
        <f t="shared" si="0"/>
        <v>0</v>
      </c>
      <c r="F20" s="31"/>
      <c r="G20" s="31"/>
      <c r="H20" s="143">
        <f t="shared" si="1"/>
        <v>0</v>
      </c>
      <c r="I20" s="120">
        <f t="shared" si="2"/>
        <v>0</v>
      </c>
    </row>
    <row r="21" spans="1:9" x14ac:dyDescent="0.2">
      <c r="A21" s="22"/>
      <c r="B21" s="22"/>
      <c r="C21" s="22"/>
      <c r="D21" s="30"/>
      <c r="E21" s="120">
        <f t="shared" si="0"/>
        <v>0</v>
      </c>
      <c r="F21" s="31"/>
      <c r="G21" s="31"/>
      <c r="H21" s="143">
        <f t="shared" si="1"/>
        <v>0</v>
      </c>
      <c r="I21" s="120">
        <f t="shared" si="2"/>
        <v>0</v>
      </c>
    </row>
    <row r="22" spans="1:9" x14ac:dyDescent="0.2">
      <c r="A22" s="22"/>
      <c r="B22" s="22"/>
      <c r="C22" s="22"/>
      <c r="D22" s="30"/>
      <c r="E22" s="120">
        <f t="shared" si="0"/>
        <v>0</v>
      </c>
      <c r="F22" s="31"/>
      <c r="G22" s="31"/>
      <c r="H22" s="143">
        <f t="shared" si="1"/>
        <v>0</v>
      </c>
      <c r="I22" s="120">
        <f t="shared" si="2"/>
        <v>0</v>
      </c>
    </row>
    <row r="23" spans="1:9" x14ac:dyDescent="0.2">
      <c r="A23" s="22"/>
      <c r="B23" s="22"/>
      <c r="C23" s="22"/>
      <c r="D23" s="30"/>
      <c r="E23" s="120">
        <f t="shared" si="0"/>
        <v>0</v>
      </c>
      <c r="F23" s="31"/>
      <c r="G23" s="31"/>
      <c r="H23" s="143">
        <f t="shared" si="1"/>
        <v>0</v>
      </c>
      <c r="I23" s="120">
        <f t="shared" si="2"/>
        <v>0</v>
      </c>
    </row>
    <row r="24" spans="1:9" x14ac:dyDescent="0.2">
      <c r="A24" s="22"/>
      <c r="B24" s="22"/>
      <c r="C24" s="22"/>
      <c r="D24" s="30"/>
      <c r="E24" s="120">
        <f t="shared" si="0"/>
        <v>0</v>
      </c>
      <c r="F24" s="31"/>
      <c r="G24" s="31"/>
      <c r="H24" s="143">
        <f t="shared" si="1"/>
        <v>0</v>
      </c>
      <c r="I24" s="120">
        <f t="shared" si="2"/>
        <v>0</v>
      </c>
    </row>
    <row r="25" spans="1:9" x14ac:dyDescent="0.2">
      <c r="E25" s="103">
        <f>SUM(E4:E24)</f>
        <v>0</v>
      </c>
      <c r="H25" s="103">
        <f>SUM(H4:H24)</f>
        <v>0</v>
      </c>
      <c r="I25" s="121">
        <f>SUM(I4:I24)</f>
        <v>0</v>
      </c>
    </row>
    <row r="26" spans="1:9" ht="5.0999999999999996" customHeight="1" x14ac:dyDescent="0.2"/>
    <row r="27" spans="1:9" ht="5.0999999999999996" customHeight="1" x14ac:dyDescent="0.2">
      <c r="D27" s="134"/>
    </row>
    <row r="28" spans="1:9" x14ac:dyDescent="0.2">
      <c r="D28" s="107" t="s">
        <v>91</v>
      </c>
      <c r="E28" s="108"/>
      <c r="F28" s="108"/>
      <c r="G28" s="108"/>
      <c r="H28" s="109"/>
    </row>
    <row r="29" spans="1:9" x14ac:dyDescent="0.2">
      <c r="D29" s="144" t="s">
        <v>109</v>
      </c>
      <c r="E29" s="110"/>
      <c r="F29" s="110"/>
      <c r="G29" s="111"/>
      <c r="H29" s="27"/>
    </row>
    <row r="30" spans="1:9" x14ac:dyDescent="0.2">
      <c r="D30" s="107" t="s">
        <v>110</v>
      </c>
      <c r="E30" s="108"/>
      <c r="F30" s="108"/>
      <c r="G30" s="109"/>
      <c r="H30" s="24"/>
    </row>
    <row r="31" spans="1:9" x14ac:dyDescent="0.2">
      <c r="D31" s="107" t="s">
        <v>111</v>
      </c>
      <c r="E31" s="108"/>
      <c r="F31" s="108"/>
      <c r="G31" s="109"/>
      <c r="H31" s="24"/>
    </row>
    <row r="33" spans="1:13" x14ac:dyDescent="0.2">
      <c r="I33" s="112">
        <f>+I25+SUM(H29:H31)</f>
        <v>0</v>
      </c>
    </row>
    <row r="35" spans="1:13" ht="27" customHeight="1" x14ac:dyDescent="0.2">
      <c r="A35" s="198" t="s">
        <v>144</v>
      </c>
      <c r="B35" s="199"/>
      <c r="C35" s="199"/>
      <c r="D35" s="199"/>
      <c r="E35" s="199"/>
      <c r="F35" s="199"/>
      <c r="G35" s="199"/>
      <c r="H35" s="199"/>
      <c r="I35" s="199"/>
      <c r="J35" s="199"/>
      <c r="K35" s="199"/>
      <c r="L35" s="199"/>
      <c r="M35" s="199"/>
    </row>
    <row r="36" spans="1:13" ht="27.75" customHeight="1" x14ac:dyDescent="0.2">
      <c r="A36" s="198" t="s">
        <v>145</v>
      </c>
      <c r="B36" s="200"/>
      <c r="C36" s="200"/>
      <c r="D36" s="200"/>
      <c r="E36" s="200"/>
      <c r="F36" s="200"/>
      <c r="G36" s="200"/>
      <c r="H36" s="200"/>
      <c r="I36" s="200"/>
      <c r="J36" s="200"/>
      <c r="K36" s="200"/>
      <c r="L36" s="200"/>
      <c r="M36" s="200"/>
    </row>
  </sheetData>
  <sheetProtection sheet="1" selectLockedCells="1"/>
  <mergeCells count="2">
    <mergeCell ref="A35:M35"/>
    <mergeCell ref="A36:M36"/>
  </mergeCells>
  <phoneticPr fontId="0" type="noConversion"/>
  <pageMargins left="0.12" right="0.46" top="0.98958333333333304" bottom="0.57999999999999996" header="0.25" footer="0.26"/>
  <pageSetup orientation="landscape" horizontalDpi="300" verticalDpi="300" r:id="rId1"/>
  <headerFooter alignWithMargins="0">
    <oddHeader>&amp;C&amp;"Arial,Bold"
SHIPROCK HIGH SCHOOL
GENERAL ATHLETIC BUDGET
2017-2018</oddHeader>
    <oddFooter>&amp;L&amp;D      &amp;T&amp;C&amp;P of &amp;N&amp;R&amp;F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7AA82-8802-450C-8887-9FD4A9BB5B62}">
  <sheetPr>
    <pageSetUpPr fitToPage="1"/>
  </sheetPr>
  <dimension ref="A1:AI51"/>
  <sheetViews>
    <sheetView zoomScaleNormal="100" workbookViewId="0">
      <selection activeCell="H2" sqref="H2"/>
    </sheetView>
  </sheetViews>
  <sheetFormatPr defaultRowHeight="12.75" x14ac:dyDescent="0.2"/>
  <cols>
    <col min="1" max="1" width="12" style="64" customWidth="1"/>
    <col min="2" max="2" width="15.7109375" style="64" customWidth="1"/>
    <col min="3" max="3" width="7" style="74" bestFit="1" customWidth="1"/>
    <col min="4" max="4" width="9.85546875" style="74" bestFit="1" customWidth="1"/>
    <col min="5" max="5" width="8.28515625" style="74" bestFit="1" customWidth="1"/>
    <col min="6" max="6" width="11.5703125" style="74" customWidth="1"/>
    <col min="7" max="7" width="7.140625" style="74" bestFit="1" customWidth="1"/>
    <col min="8" max="8" width="11" style="74" customWidth="1"/>
    <col min="9" max="10" width="9.7109375" style="74" bestFit="1" customWidth="1"/>
    <col min="11" max="11" width="11.140625" style="74" customWidth="1"/>
    <col min="12" max="12" width="9.28515625" style="74" customWidth="1"/>
    <col min="13" max="13" width="8.28515625" style="74" bestFit="1" customWidth="1"/>
    <col min="14" max="14" width="10.85546875" style="74" bestFit="1" customWidth="1"/>
    <col min="15" max="15" width="8.5703125" style="74" bestFit="1" customWidth="1"/>
    <col min="16" max="16" width="10.42578125" style="74" customWidth="1"/>
    <col min="17" max="17" width="11.28515625" style="74" bestFit="1" customWidth="1"/>
    <col min="18" max="19" width="9.42578125" style="74" bestFit="1" customWidth="1"/>
    <col min="20" max="20" width="8.42578125" style="74" customWidth="1"/>
    <col min="21" max="21" width="9.42578125" style="74" bestFit="1" customWidth="1"/>
    <col min="22" max="22" width="8.7109375" style="74" customWidth="1"/>
    <col min="23" max="23" width="8.7109375" style="74" bestFit="1" customWidth="1"/>
    <col min="24" max="24" width="11.42578125" style="74" bestFit="1" customWidth="1"/>
    <col min="25" max="25" width="8.28515625" style="74" bestFit="1" customWidth="1"/>
    <col min="26" max="26" width="11" style="74" bestFit="1" customWidth="1"/>
    <col min="27" max="27" width="8.7109375" style="74" customWidth="1"/>
    <col min="28" max="28" width="8.7109375" style="74" bestFit="1" customWidth="1"/>
    <col min="29" max="29" width="8.28515625" style="74" bestFit="1" customWidth="1"/>
    <col min="30" max="30" width="9.42578125" style="74" bestFit="1" customWidth="1"/>
    <col min="31" max="31" width="11" style="74" customWidth="1"/>
    <col min="32" max="32" width="10.140625" style="74" customWidth="1"/>
    <col min="33" max="33" width="12.42578125" style="74" customWidth="1"/>
    <col min="34" max="34" width="1.7109375" style="74" customWidth="1"/>
    <col min="35" max="35" width="11.85546875" style="74" bestFit="1" customWidth="1"/>
    <col min="36" max="16384" width="9.140625" style="64"/>
  </cols>
  <sheetData>
    <row r="1" spans="1:35" x14ac:dyDescent="0.2">
      <c r="A1" s="47"/>
      <c r="B1" s="61" t="s">
        <v>35</v>
      </c>
      <c r="C1" s="26"/>
      <c r="D1" s="26"/>
      <c r="E1" s="26"/>
      <c r="F1" s="58">
        <v>10</v>
      </c>
      <c r="G1" s="59"/>
      <c r="H1" s="58">
        <v>90</v>
      </c>
      <c r="I1" s="181">
        <v>1.2</v>
      </c>
      <c r="J1" s="181">
        <v>22</v>
      </c>
      <c r="K1" s="59"/>
      <c r="L1" s="59" t="s">
        <v>7</v>
      </c>
      <c r="M1" s="59">
        <v>0.45</v>
      </c>
      <c r="N1" s="59"/>
      <c r="O1" s="58">
        <v>30</v>
      </c>
      <c r="P1" s="59"/>
      <c r="Q1" s="58">
        <v>50</v>
      </c>
      <c r="R1" s="59"/>
      <c r="S1" s="182">
        <v>6.2E-2</v>
      </c>
      <c r="T1" s="182">
        <v>1.4500000000000001E-2</v>
      </c>
      <c r="U1" s="182">
        <v>0.13900000000000001</v>
      </c>
      <c r="V1" s="182">
        <v>3.3000000000000002E-2</v>
      </c>
      <c r="W1" s="182">
        <v>1.5E-3</v>
      </c>
      <c r="X1" s="26"/>
      <c r="Y1" s="25">
        <v>70</v>
      </c>
      <c r="Z1" s="63"/>
      <c r="AA1" s="38">
        <v>7.0000000000000007E-2</v>
      </c>
      <c r="AB1" s="58">
        <v>0.40500000000000003</v>
      </c>
      <c r="AC1" s="58">
        <v>10</v>
      </c>
      <c r="AD1" s="58">
        <v>10</v>
      </c>
      <c r="AE1" s="26"/>
      <c r="AF1" s="26"/>
      <c r="AG1" s="26"/>
      <c r="AH1" s="26"/>
      <c r="AI1" s="26" t="s">
        <v>7</v>
      </c>
    </row>
    <row r="2" spans="1:35" x14ac:dyDescent="0.2">
      <c r="A2" s="65"/>
      <c r="B2" s="65"/>
      <c r="C2" s="66" t="s">
        <v>11</v>
      </c>
      <c r="D2" s="66" t="s">
        <v>1</v>
      </c>
      <c r="E2" s="66" t="s">
        <v>30</v>
      </c>
      <c r="F2" s="66" t="s">
        <v>21</v>
      </c>
      <c r="G2" s="66" t="s">
        <v>11</v>
      </c>
      <c r="H2" s="66" t="s">
        <v>2</v>
      </c>
      <c r="I2" s="66" t="s">
        <v>7</v>
      </c>
      <c r="J2" s="66" t="s">
        <v>3</v>
      </c>
      <c r="K2" s="66" t="s">
        <v>17</v>
      </c>
      <c r="L2" s="66" t="s">
        <v>5</v>
      </c>
      <c r="M2" s="66" t="s">
        <v>5</v>
      </c>
      <c r="N2" s="66" t="s">
        <v>5</v>
      </c>
      <c r="O2" s="66" t="s">
        <v>9</v>
      </c>
      <c r="P2" s="66" t="s">
        <v>15</v>
      </c>
      <c r="Q2" s="66" t="s">
        <v>18</v>
      </c>
      <c r="R2" s="66" t="s">
        <v>20</v>
      </c>
      <c r="S2" s="66"/>
      <c r="T2" s="66"/>
      <c r="U2" s="66"/>
      <c r="V2" s="66" t="s">
        <v>24</v>
      </c>
      <c r="W2" s="66"/>
      <c r="X2" s="66" t="s">
        <v>17</v>
      </c>
      <c r="Y2" s="66" t="s">
        <v>11</v>
      </c>
      <c r="Z2" s="66" t="s">
        <v>7</v>
      </c>
      <c r="AA2" s="66" t="s">
        <v>28</v>
      </c>
      <c r="AB2" s="66" t="s">
        <v>46</v>
      </c>
      <c r="AC2" s="66" t="s">
        <v>46</v>
      </c>
      <c r="AD2" s="66" t="s">
        <v>46</v>
      </c>
      <c r="AE2" s="66" t="s">
        <v>17</v>
      </c>
      <c r="AF2" s="66" t="s">
        <v>33</v>
      </c>
      <c r="AG2" s="66" t="s">
        <v>17</v>
      </c>
      <c r="AH2" s="66"/>
      <c r="AI2" s="66" t="s">
        <v>43</v>
      </c>
    </row>
    <row r="3" spans="1:35" x14ac:dyDescent="0.2">
      <c r="A3" s="67" t="s">
        <v>0</v>
      </c>
      <c r="B3" s="67" t="s">
        <v>45</v>
      </c>
      <c r="C3" s="68" t="s">
        <v>12</v>
      </c>
      <c r="D3" s="68" t="s">
        <v>39</v>
      </c>
      <c r="E3" s="68" t="s">
        <v>31</v>
      </c>
      <c r="F3" s="68" t="s">
        <v>40</v>
      </c>
      <c r="G3" s="68" t="s">
        <v>14</v>
      </c>
      <c r="H3" s="68" t="s">
        <v>41</v>
      </c>
      <c r="I3" s="68" t="s">
        <v>6</v>
      </c>
      <c r="J3" s="68" t="s">
        <v>42</v>
      </c>
      <c r="K3" s="68" t="s">
        <v>4</v>
      </c>
      <c r="L3" s="68" t="s">
        <v>106</v>
      </c>
      <c r="M3" s="68" t="s">
        <v>6</v>
      </c>
      <c r="N3" s="68" t="s">
        <v>16</v>
      </c>
      <c r="O3" s="68" t="s">
        <v>10</v>
      </c>
      <c r="P3" s="68" t="s">
        <v>16</v>
      </c>
      <c r="Q3" s="68" t="s">
        <v>19</v>
      </c>
      <c r="R3" s="68" t="s">
        <v>16</v>
      </c>
      <c r="S3" s="68" t="s">
        <v>22</v>
      </c>
      <c r="T3" s="68" t="s">
        <v>23</v>
      </c>
      <c r="U3" s="68" t="s">
        <v>24</v>
      </c>
      <c r="V3" s="68" t="s">
        <v>25</v>
      </c>
      <c r="W3" s="68" t="s">
        <v>26</v>
      </c>
      <c r="X3" s="68" t="s">
        <v>27</v>
      </c>
      <c r="Y3" s="68" t="s">
        <v>29</v>
      </c>
      <c r="Z3" s="68" t="s">
        <v>8</v>
      </c>
      <c r="AA3" s="68" t="s">
        <v>29</v>
      </c>
      <c r="AB3" s="68" t="s">
        <v>6</v>
      </c>
      <c r="AC3" s="68" t="s">
        <v>13</v>
      </c>
      <c r="AD3" s="68" t="s">
        <v>143</v>
      </c>
      <c r="AE3" s="68" t="s">
        <v>8</v>
      </c>
      <c r="AF3" s="68" t="s">
        <v>34</v>
      </c>
      <c r="AG3" s="68" t="s">
        <v>16</v>
      </c>
      <c r="AH3" s="68"/>
      <c r="AI3" s="68" t="s">
        <v>44</v>
      </c>
    </row>
    <row r="4" spans="1:35" x14ac:dyDescent="0.2">
      <c r="A4" s="48">
        <v>42639</v>
      </c>
      <c r="B4" s="49" t="s">
        <v>171</v>
      </c>
      <c r="C4" s="54">
        <v>40</v>
      </c>
      <c r="D4" s="54"/>
      <c r="E4" s="69">
        <f t="shared" ref="E4:E15" si="0">+C4*D4</f>
        <v>0</v>
      </c>
      <c r="F4" s="70">
        <f>ROUND(E4*$F$1,2)</f>
        <v>0</v>
      </c>
      <c r="G4" s="50"/>
      <c r="H4" s="70">
        <f>ROUND(G4*$H$1,2)</f>
        <v>0</v>
      </c>
      <c r="I4" s="50"/>
      <c r="J4" s="51"/>
      <c r="K4" s="70">
        <f>ROUND((I4*$I$1)+(J4*$J$1),2)</f>
        <v>0</v>
      </c>
      <c r="L4" s="51"/>
      <c r="M4" s="50"/>
      <c r="N4" s="70">
        <f>ROUND(L4+(M4*$M$1),2)</f>
        <v>0</v>
      </c>
      <c r="O4" s="50">
        <v>2</v>
      </c>
      <c r="P4" s="70">
        <f>ROUND(O4*$O$1,2)</f>
        <v>60</v>
      </c>
      <c r="Q4" s="50"/>
      <c r="R4" s="70">
        <f>ROUND(Q4*$Q$1,2)</f>
        <v>0</v>
      </c>
      <c r="S4" s="70">
        <f>ROUND(($P$4+$R$4+($J$1*$J$4))*$S$1,2)</f>
        <v>3.72</v>
      </c>
      <c r="T4" s="70">
        <f>ROUND((P4+R4+($J$1*$J$4))*$T$1,2)</f>
        <v>0.87</v>
      </c>
      <c r="U4" s="70">
        <f>ROUND((P4+R4+($J$1*$J$4))*$U$1,2)</f>
        <v>8.34</v>
      </c>
      <c r="V4" s="70">
        <f>ROUND((P4+R4+($J$1*$J$4))*$V$1,2)</f>
        <v>1.98</v>
      </c>
      <c r="W4" s="70">
        <f>ROUND((P4+R4+($J$1*$J$4))*$W$1,2)</f>
        <v>0.09</v>
      </c>
      <c r="X4" s="70">
        <f>+P4+R4+SUM(S4:W4)</f>
        <v>75</v>
      </c>
      <c r="Y4" s="50">
        <v>5</v>
      </c>
      <c r="Z4" s="70">
        <f>ROUND(Y4*$Y$1,2)</f>
        <v>350</v>
      </c>
      <c r="AA4" s="70">
        <f>ROUND(Z4*$AA$1,2)</f>
        <v>24.5</v>
      </c>
      <c r="AB4" s="51">
        <v>50</v>
      </c>
      <c r="AC4" s="51">
        <v>10</v>
      </c>
      <c r="AD4" s="51"/>
      <c r="AE4" s="70">
        <f>SUM(Z4:AD4)</f>
        <v>434.5</v>
      </c>
      <c r="AF4" s="51"/>
      <c r="AG4" s="70">
        <f>+F4+H4+K4+N4+X4+AE4+AF4</f>
        <v>509.5</v>
      </c>
      <c r="AH4" s="71"/>
      <c r="AI4" s="51">
        <v>3727</v>
      </c>
    </row>
    <row r="5" spans="1:35" x14ac:dyDescent="0.2">
      <c r="A5" s="48"/>
      <c r="B5" s="49" t="s">
        <v>172</v>
      </c>
      <c r="C5" s="54">
        <v>40</v>
      </c>
      <c r="D5" s="54"/>
      <c r="E5" s="69">
        <f t="shared" si="0"/>
        <v>0</v>
      </c>
      <c r="F5" s="70">
        <f t="shared" ref="F5:F15" si="1">ROUND(E5*$F$1,2)</f>
        <v>0</v>
      </c>
      <c r="G5" s="50"/>
      <c r="H5" s="70">
        <f t="shared" ref="H5:H15" si="2">ROUND(G5*$H$1,2)</f>
        <v>0</v>
      </c>
      <c r="I5" s="50"/>
      <c r="J5" s="51"/>
      <c r="K5" s="70">
        <f t="shared" ref="K5:K15" si="3">ROUND((I5*$I$1)+(J5*$J$1),2)</f>
        <v>0</v>
      </c>
      <c r="L5" s="51"/>
      <c r="M5" s="50"/>
      <c r="N5" s="70">
        <f t="shared" ref="N5:N15" si="4">ROUND(L5+(M5*$M$1),2)</f>
        <v>0</v>
      </c>
      <c r="O5" s="50">
        <v>6</v>
      </c>
      <c r="P5" s="70">
        <f t="shared" ref="P5:P15" si="5">ROUND(O5*$O$1,2)</f>
        <v>180</v>
      </c>
      <c r="Q5" s="50"/>
      <c r="R5" s="70">
        <f t="shared" ref="R5:R15" si="6">ROUND(Q5*$Q$1,2)</f>
        <v>0</v>
      </c>
      <c r="S5" s="70">
        <f>ROUND(($P$5+$R$5+($J$1*$J$5))*$S$1,2)</f>
        <v>11.16</v>
      </c>
      <c r="T5" s="70">
        <f>ROUND(($P$5+$R$5+($J$1*$J$5))*$T$1,2)</f>
        <v>2.61</v>
      </c>
      <c r="U5" s="70">
        <f>ROUND(($P$5+$R$5+($J$1*$J$5))*$U$1,2)</f>
        <v>25.02</v>
      </c>
      <c r="V5" s="70">
        <f>ROUND(($P$5+$R$5+($J$1*$J$5))*$V$1,2)</f>
        <v>5.94</v>
      </c>
      <c r="W5" s="70">
        <f>ROUND(($P$5+$R$5+($J$1*$J$5))*$W$1,2)</f>
        <v>0.27</v>
      </c>
      <c r="X5" s="70">
        <f>+P5+R5+SUM(S5:W5)</f>
        <v>225</v>
      </c>
      <c r="Y5" s="50">
        <v>5</v>
      </c>
      <c r="Z5" s="70">
        <f>ROUND(Y5*$Y$1,2)</f>
        <v>350</v>
      </c>
      <c r="AA5" s="70">
        <f t="shared" ref="AA5:AA15" si="7">ROUND(Z5*$AA$1,2)</f>
        <v>24.5</v>
      </c>
      <c r="AB5" s="51">
        <v>50</v>
      </c>
      <c r="AC5" s="51">
        <v>10</v>
      </c>
      <c r="AD5" s="51"/>
      <c r="AE5" s="70">
        <f t="shared" ref="AE5:AE15" si="8">SUM(Z5:AD5)</f>
        <v>434.5</v>
      </c>
      <c r="AF5" s="51"/>
      <c r="AG5" s="70">
        <f t="shared" ref="AG5:AG15" si="9">+F5+H5+K5+N5+X5+AE5+AF5</f>
        <v>659.5</v>
      </c>
      <c r="AH5" s="71"/>
      <c r="AI5" s="51"/>
    </row>
    <row r="6" spans="1:35" x14ac:dyDescent="0.2">
      <c r="A6" s="48"/>
      <c r="B6" s="49" t="s">
        <v>173</v>
      </c>
      <c r="C6" s="54">
        <v>40</v>
      </c>
      <c r="D6" s="54"/>
      <c r="E6" s="69">
        <f t="shared" si="0"/>
        <v>0</v>
      </c>
      <c r="F6" s="70">
        <f t="shared" si="1"/>
        <v>0</v>
      </c>
      <c r="G6" s="50"/>
      <c r="H6" s="70">
        <f t="shared" si="2"/>
        <v>0</v>
      </c>
      <c r="I6" s="50"/>
      <c r="J6" s="51"/>
      <c r="K6" s="70">
        <f t="shared" si="3"/>
        <v>0</v>
      </c>
      <c r="L6" s="51"/>
      <c r="M6" s="50"/>
      <c r="N6" s="70">
        <f t="shared" si="4"/>
        <v>0</v>
      </c>
      <c r="O6" s="50">
        <v>6</v>
      </c>
      <c r="P6" s="70">
        <f t="shared" si="5"/>
        <v>180</v>
      </c>
      <c r="Q6" s="50"/>
      <c r="R6" s="70">
        <f t="shared" si="6"/>
        <v>0</v>
      </c>
      <c r="S6" s="70">
        <f>ROUND(($P$6+$R$6+($J$1*$J$6))*S$1,2)</f>
        <v>11.16</v>
      </c>
      <c r="T6" s="70">
        <f>ROUND(($P$6+$R$6+($J$1*$J$6))*T$1,2)</f>
        <v>2.61</v>
      </c>
      <c r="U6" s="70">
        <f>ROUND(($P$6+$R$6+($J$1*$J$6))*U$1,2)</f>
        <v>25.02</v>
      </c>
      <c r="V6" s="70">
        <f>ROUND(($P$6+$R$6+($J$1*$J$6))*V$1,2)</f>
        <v>5.94</v>
      </c>
      <c r="W6" s="70">
        <f>ROUND(($P$6+$R$6+($J$1*$J$6))*W$1,2)</f>
        <v>0.27</v>
      </c>
      <c r="X6" s="70">
        <f>+P6+R6+SUM(S6:W6)</f>
        <v>225</v>
      </c>
      <c r="Y6" s="50">
        <v>5</v>
      </c>
      <c r="Z6" s="70">
        <f t="shared" ref="Z6:Z15" si="10">ROUND(Y6*$Y$1,2)</f>
        <v>350</v>
      </c>
      <c r="AA6" s="70">
        <f t="shared" si="7"/>
        <v>24.5</v>
      </c>
      <c r="AB6" s="51">
        <v>50</v>
      </c>
      <c r="AC6" s="51">
        <v>10</v>
      </c>
      <c r="AD6" s="51"/>
      <c r="AE6" s="70">
        <f t="shared" si="8"/>
        <v>434.5</v>
      </c>
      <c r="AF6" s="51"/>
      <c r="AG6" s="70">
        <f t="shared" si="9"/>
        <v>659.5</v>
      </c>
      <c r="AH6" s="71"/>
      <c r="AI6" s="51"/>
    </row>
    <row r="7" spans="1:35" x14ac:dyDescent="0.2">
      <c r="A7" s="48"/>
      <c r="B7" s="49" t="s">
        <v>174</v>
      </c>
      <c r="C7" s="54">
        <v>40</v>
      </c>
      <c r="D7" s="54">
        <v>1</v>
      </c>
      <c r="E7" s="69">
        <f t="shared" si="0"/>
        <v>40</v>
      </c>
      <c r="F7" s="70">
        <f t="shared" si="1"/>
        <v>400</v>
      </c>
      <c r="G7" s="50"/>
      <c r="H7" s="70">
        <f t="shared" si="2"/>
        <v>0</v>
      </c>
      <c r="I7" s="50">
        <v>120</v>
      </c>
      <c r="J7" s="51">
        <v>6</v>
      </c>
      <c r="K7" s="70">
        <f t="shared" si="3"/>
        <v>276</v>
      </c>
      <c r="L7" s="51"/>
      <c r="M7" s="50"/>
      <c r="N7" s="70">
        <f t="shared" si="4"/>
        <v>0</v>
      </c>
      <c r="O7" s="50"/>
      <c r="P7" s="70">
        <f t="shared" si="5"/>
        <v>0</v>
      </c>
      <c r="Q7" s="50"/>
      <c r="R7" s="70">
        <f t="shared" si="6"/>
        <v>0</v>
      </c>
      <c r="S7" s="70">
        <f>ROUND(($P$7+$R$7+($J$1*$J$7))*S$1,2)</f>
        <v>8.18</v>
      </c>
      <c r="T7" s="70">
        <f>ROUND(($P$7+$R$7+($J$1*$J$7))*T$1,2)</f>
        <v>1.91</v>
      </c>
      <c r="U7" s="70">
        <f>ROUND(($P$7+$R$7+($J$1*$J$7))*U$1,2)</f>
        <v>18.350000000000001</v>
      </c>
      <c r="V7" s="70">
        <f>ROUND(($P$7+$R$7+($J$1*$J$7))*V$1,2)</f>
        <v>4.3600000000000003</v>
      </c>
      <c r="W7" s="70">
        <f>ROUND(($P$7+$R$7+($J$1*$J$7))*W$1,2)</f>
        <v>0.2</v>
      </c>
      <c r="X7" s="70">
        <f>+P7+R7+SUM(S7:W7)</f>
        <v>33.000000000000007</v>
      </c>
      <c r="Y7" s="50"/>
      <c r="Z7" s="70">
        <f t="shared" si="10"/>
        <v>0</v>
      </c>
      <c r="AA7" s="70">
        <f t="shared" si="7"/>
        <v>0</v>
      </c>
      <c r="AB7" s="51"/>
      <c r="AC7" s="51"/>
      <c r="AD7" s="51"/>
      <c r="AE7" s="70">
        <f t="shared" si="8"/>
        <v>0</v>
      </c>
      <c r="AF7" s="51"/>
      <c r="AG7" s="70">
        <f t="shared" si="9"/>
        <v>709</v>
      </c>
      <c r="AH7" s="71"/>
      <c r="AI7" s="51"/>
    </row>
    <row r="8" spans="1:35" x14ac:dyDescent="0.2">
      <c r="A8" s="48"/>
      <c r="B8" s="49" t="s">
        <v>175</v>
      </c>
      <c r="C8" s="54">
        <v>40</v>
      </c>
      <c r="D8" s="54">
        <v>1</v>
      </c>
      <c r="E8" s="69">
        <f t="shared" si="0"/>
        <v>40</v>
      </c>
      <c r="F8" s="70">
        <f t="shared" si="1"/>
        <v>400</v>
      </c>
      <c r="G8" s="50"/>
      <c r="H8" s="70">
        <f t="shared" si="2"/>
        <v>0</v>
      </c>
      <c r="I8" s="50">
        <v>200</v>
      </c>
      <c r="J8" s="51">
        <v>6</v>
      </c>
      <c r="K8" s="70">
        <f t="shared" si="3"/>
        <v>372</v>
      </c>
      <c r="L8" s="51"/>
      <c r="M8" s="50"/>
      <c r="N8" s="70">
        <f t="shared" si="4"/>
        <v>0</v>
      </c>
      <c r="O8" s="50"/>
      <c r="P8" s="70">
        <f t="shared" si="5"/>
        <v>0</v>
      </c>
      <c r="Q8" s="50"/>
      <c r="R8" s="70">
        <f t="shared" si="6"/>
        <v>0</v>
      </c>
      <c r="S8" s="70">
        <f>ROUND(($P$8+$R$8+($J$1*$J$8))*S$1,2)</f>
        <v>8.18</v>
      </c>
      <c r="T8" s="70">
        <f>ROUND(($P$8+$R$8+($J$1*$J$8))*T$1,2)</f>
        <v>1.91</v>
      </c>
      <c r="U8" s="70">
        <f>ROUND(($P$8+$R$8+($J$1*$J$8))*U$1,2)</f>
        <v>18.350000000000001</v>
      </c>
      <c r="V8" s="70">
        <f>ROUND(($P$8+$R$8+($J$1*$J$8))*V$1,2)</f>
        <v>4.3600000000000003</v>
      </c>
      <c r="W8" s="70">
        <f>ROUND(($P$8+$R$8+($J$1*$J$8))*W$1,2)</f>
        <v>0.2</v>
      </c>
      <c r="X8" s="70">
        <f t="shared" ref="X8:X15" si="11">+P8+R8+SUM(S8:W8)</f>
        <v>33.000000000000007</v>
      </c>
      <c r="Y8" s="50"/>
      <c r="Z8" s="70">
        <f t="shared" si="10"/>
        <v>0</v>
      </c>
      <c r="AA8" s="70">
        <f t="shared" si="7"/>
        <v>0</v>
      </c>
      <c r="AB8" s="51"/>
      <c r="AC8" s="51"/>
      <c r="AD8" s="51"/>
      <c r="AE8" s="70">
        <f t="shared" si="8"/>
        <v>0</v>
      </c>
      <c r="AF8" s="51"/>
      <c r="AG8" s="70">
        <f t="shared" si="9"/>
        <v>805</v>
      </c>
      <c r="AH8" s="71"/>
      <c r="AI8" s="51"/>
    </row>
    <row r="9" spans="1:35" x14ac:dyDescent="0.2">
      <c r="A9" s="48"/>
      <c r="B9" s="49" t="s">
        <v>176</v>
      </c>
      <c r="C9" s="54">
        <v>40</v>
      </c>
      <c r="D9" s="54"/>
      <c r="E9" s="69">
        <f t="shared" si="0"/>
        <v>0</v>
      </c>
      <c r="F9" s="70">
        <f t="shared" si="1"/>
        <v>0</v>
      </c>
      <c r="G9" s="50"/>
      <c r="H9" s="70">
        <f t="shared" si="2"/>
        <v>0</v>
      </c>
      <c r="I9" s="50">
        <v>50</v>
      </c>
      <c r="J9" s="51">
        <v>6</v>
      </c>
      <c r="K9" s="70">
        <f t="shared" si="3"/>
        <v>192</v>
      </c>
      <c r="L9" s="51"/>
      <c r="M9" s="50"/>
      <c r="N9" s="70">
        <f t="shared" si="4"/>
        <v>0</v>
      </c>
      <c r="O9" s="50"/>
      <c r="P9" s="70">
        <f t="shared" si="5"/>
        <v>0</v>
      </c>
      <c r="Q9" s="50"/>
      <c r="R9" s="70">
        <f t="shared" si="6"/>
        <v>0</v>
      </c>
      <c r="S9" s="70">
        <f>ROUND(($P$9+$R$9+($J$1*$J$9))*S$1,2)</f>
        <v>8.18</v>
      </c>
      <c r="T9" s="70">
        <f>ROUND(($P$9+$R$9+($J$1*$J$9))*T$1,2)</f>
        <v>1.91</v>
      </c>
      <c r="U9" s="70">
        <f>ROUND(($P$9+$R$9+($J$1*$J$9))*U$1,2)</f>
        <v>18.350000000000001</v>
      </c>
      <c r="V9" s="70">
        <f>ROUND(($P$9+$R$9+($J$1*$J$9))*V$1,2)</f>
        <v>4.3600000000000003</v>
      </c>
      <c r="W9" s="70">
        <f>ROUND(($P$9+$R$9+($J$1*$J$9))*W$1,2)</f>
        <v>0.2</v>
      </c>
      <c r="X9" s="70">
        <f t="shared" si="11"/>
        <v>33.000000000000007</v>
      </c>
      <c r="Y9" s="50"/>
      <c r="Z9" s="70">
        <f t="shared" si="10"/>
        <v>0</v>
      </c>
      <c r="AA9" s="70">
        <f t="shared" si="7"/>
        <v>0</v>
      </c>
      <c r="AB9" s="51"/>
      <c r="AC9" s="51"/>
      <c r="AD9" s="51"/>
      <c r="AE9" s="70">
        <f t="shared" si="8"/>
        <v>0</v>
      </c>
      <c r="AF9" s="51"/>
      <c r="AG9" s="70">
        <f t="shared" si="9"/>
        <v>225</v>
      </c>
      <c r="AH9" s="71"/>
      <c r="AI9" s="51"/>
    </row>
    <row r="10" spans="1:35" x14ac:dyDescent="0.2">
      <c r="A10" s="48"/>
      <c r="B10" s="49" t="s">
        <v>177</v>
      </c>
      <c r="C10" s="54">
        <v>40</v>
      </c>
      <c r="D10" s="54"/>
      <c r="E10" s="69">
        <f t="shared" si="0"/>
        <v>0</v>
      </c>
      <c r="F10" s="70">
        <f t="shared" si="1"/>
        <v>0</v>
      </c>
      <c r="G10" s="50"/>
      <c r="H10" s="70">
        <f>ROUND(G10*$H$1,2)</f>
        <v>0</v>
      </c>
      <c r="I10" s="50"/>
      <c r="J10" s="51"/>
      <c r="K10" s="70">
        <f t="shared" si="3"/>
        <v>0</v>
      </c>
      <c r="L10" s="51"/>
      <c r="M10" s="50"/>
      <c r="N10" s="70">
        <f t="shared" si="4"/>
        <v>0</v>
      </c>
      <c r="O10" s="50">
        <v>6</v>
      </c>
      <c r="P10" s="70">
        <f t="shared" si="5"/>
        <v>180</v>
      </c>
      <c r="Q10" s="50"/>
      <c r="R10" s="70">
        <f t="shared" si="6"/>
        <v>0</v>
      </c>
      <c r="S10" s="70">
        <f>ROUND(($P$10+$R$10+($J$1*$J$10))*S$1,2)</f>
        <v>11.16</v>
      </c>
      <c r="T10" s="70">
        <f>ROUND(($P$10+$R$10+($J$1*$J$10))*T$1,2)</f>
        <v>2.61</v>
      </c>
      <c r="U10" s="70">
        <f>ROUND(($P$10+$R$10+($J$1*$J$10))*U$1,2)</f>
        <v>25.02</v>
      </c>
      <c r="V10" s="70">
        <f>ROUND(($P$10+$R$10+($J$1*$J$10))*V$1,2)</f>
        <v>5.94</v>
      </c>
      <c r="W10" s="70">
        <f>ROUND(($P$10+$R$10+($J$1*$J$10))*W$1,2)</f>
        <v>0.27</v>
      </c>
      <c r="X10" s="70">
        <f t="shared" si="11"/>
        <v>225</v>
      </c>
      <c r="Y10" s="50">
        <v>5</v>
      </c>
      <c r="Z10" s="70">
        <f t="shared" si="10"/>
        <v>350</v>
      </c>
      <c r="AA10" s="70">
        <f t="shared" si="7"/>
        <v>24.5</v>
      </c>
      <c r="AB10" s="51">
        <v>50</v>
      </c>
      <c r="AC10" s="51">
        <v>10</v>
      </c>
      <c r="AD10" s="51"/>
      <c r="AE10" s="70">
        <f t="shared" si="8"/>
        <v>434.5</v>
      </c>
      <c r="AF10" s="51"/>
      <c r="AG10" s="70">
        <f t="shared" si="9"/>
        <v>659.5</v>
      </c>
      <c r="AH10" s="71"/>
      <c r="AI10" s="51"/>
    </row>
    <row r="11" spans="1:35" x14ac:dyDescent="0.2">
      <c r="A11" s="48"/>
      <c r="B11" s="49" t="s">
        <v>178</v>
      </c>
      <c r="C11" s="54">
        <v>40</v>
      </c>
      <c r="D11" s="54">
        <v>1</v>
      </c>
      <c r="E11" s="69">
        <f t="shared" si="0"/>
        <v>40</v>
      </c>
      <c r="F11" s="70">
        <f t="shared" si="1"/>
        <v>400</v>
      </c>
      <c r="G11" s="50"/>
      <c r="H11" s="70">
        <f t="shared" si="2"/>
        <v>0</v>
      </c>
      <c r="I11" s="50">
        <v>150</v>
      </c>
      <c r="J11" s="51">
        <v>6</v>
      </c>
      <c r="K11" s="70">
        <f t="shared" si="3"/>
        <v>312</v>
      </c>
      <c r="L11" s="51"/>
      <c r="M11" s="50"/>
      <c r="N11" s="70">
        <f t="shared" si="4"/>
        <v>0</v>
      </c>
      <c r="O11" s="50"/>
      <c r="P11" s="70">
        <f t="shared" si="5"/>
        <v>0</v>
      </c>
      <c r="Q11" s="50"/>
      <c r="R11" s="70">
        <f t="shared" si="6"/>
        <v>0</v>
      </c>
      <c r="S11" s="70">
        <f>ROUND(($P$11+$R$11+($J$1*$J$11))*S$1,2)</f>
        <v>8.18</v>
      </c>
      <c r="T11" s="70">
        <f>ROUND(($P$11+$R$11+($J$1*$J$11))*T$1,2)</f>
        <v>1.91</v>
      </c>
      <c r="U11" s="70">
        <f>ROUND(($P$11+$R$11+($J$1*$J$11))*U$1,2)</f>
        <v>18.350000000000001</v>
      </c>
      <c r="V11" s="70">
        <f>ROUND(($P$11+$R$11+($J$1*$J$11))*V$1,2)</f>
        <v>4.3600000000000003</v>
      </c>
      <c r="W11" s="70">
        <f>ROUND(($P$11+$R$11+($J$1*$J$11))*W$1,2)</f>
        <v>0.2</v>
      </c>
      <c r="X11" s="70">
        <f t="shared" si="11"/>
        <v>33.000000000000007</v>
      </c>
      <c r="Y11" s="50"/>
      <c r="Z11" s="70">
        <f t="shared" si="10"/>
        <v>0</v>
      </c>
      <c r="AA11" s="70">
        <f t="shared" si="7"/>
        <v>0</v>
      </c>
      <c r="AB11" s="51"/>
      <c r="AC11" s="51"/>
      <c r="AD11" s="51"/>
      <c r="AE11" s="70">
        <f t="shared" si="8"/>
        <v>0</v>
      </c>
      <c r="AF11" s="51"/>
      <c r="AG11" s="70">
        <f t="shared" si="9"/>
        <v>745</v>
      </c>
      <c r="AH11" s="71"/>
      <c r="AI11" s="51"/>
    </row>
    <row r="12" spans="1:35" x14ac:dyDescent="0.2">
      <c r="A12" s="48"/>
      <c r="B12" s="49" t="s">
        <v>179</v>
      </c>
      <c r="C12" s="54">
        <v>40</v>
      </c>
      <c r="D12" s="54">
        <v>1</v>
      </c>
      <c r="E12" s="69">
        <f t="shared" si="0"/>
        <v>40</v>
      </c>
      <c r="F12" s="70">
        <f t="shared" si="1"/>
        <v>400</v>
      </c>
      <c r="G12" s="50"/>
      <c r="H12" s="70">
        <f t="shared" si="2"/>
        <v>0</v>
      </c>
      <c r="I12" s="50">
        <v>250</v>
      </c>
      <c r="J12" s="51">
        <v>6</v>
      </c>
      <c r="K12" s="70">
        <f t="shared" si="3"/>
        <v>432</v>
      </c>
      <c r="L12" s="51"/>
      <c r="M12" s="50"/>
      <c r="N12" s="70">
        <f t="shared" si="4"/>
        <v>0</v>
      </c>
      <c r="O12" s="50"/>
      <c r="P12" s="70">
        <f t="shared" si="5"/>
        <v>0</v>
      </c>
      <c r="Q12" s="50"/>
      <c r="R12" s="70">
        <f t="shared" si="6"/>
        <v>0</v>
      </c>
      <c r="S12" s="70">
        <f>ROUND(($P$12+$R$12+($J$1*$J$12))*S$1,2)</f>
        <v>8.18</v>
      </c>
      <c r="T12" s="70">
        <f>ROUND(($P$12+$R$12+($J$1*$J$12))*T$1,2)</f>
        <v>1.91</v>
      </c>
      <c r="U12" s="70">
        <f>ROUND(($P$12+$R$12+($J$1*$J$12))*U$1,2)</f>
        <v>18.350000000000001</v>
      </c>
      <c r="V12" s="70">
        <f>ROUND(($P$12+$R$12+($J$1*$J$12))*V$1,2)</f>
        <v>4.3600000000000003</v>
      </c>
      <c r="W12" s="70">
        <f>ROUND(($P$12+$R$12+($J$1*$J$12))*W$1,2)</f>
        <v>0.2</v>
      </c>
      <c r="X12" s="70">
        <f t="shared" si="11"/>
        <v>33.000000000000007</v>
      </c>
      <c r="Y12" s="50"/>
      <c r="Z12" s="70">
        <f t="shared" si="10"/>
        <v>0</v>
      </c>
      <c r="AA12" s="70">
        <f t="shared" si="7"/>
        <v>0</v>
      </c>
      <c r="AB12" s="51"/>
      <c r="AC12" s="51"/>
      <c r="AD12" s="51"/>
      <c r="AE12" s="70">
        <f t="shared" si="8"/>
        <v>0</v>
      </c>
      <c r="AF12" s="51"/>
      <c r="AG12" s="70">
        <f t="shared" si="9"/>
        <v>865</v>
      </c>
      <c r="AH12" s="71"/>
      <c r="AI12" s="51"/>
    </row>
    <row r="13" spans="1:35" x14ac:dyDescent="0.2">
      <c r="A13" s="48"/>
      <c r="B13" s="49" t="s">
        <v>180</v>
      </c>
      <c r="C13" s="54">
        <v>40</v>
      </c>
      <c r="D13" s="54"/>
      <c r="E13" s="69">
        <f t="shared" si="0"/>
        <v>0</v>
      </c>
      <c r="F13" s="70">
        <f t="shared" si="1"/>
        <v>0</v>
      </c>
      <c r="G13" s="50"/>
      <c r="H13" s="70">
        <f t="shared" si="2"/>
        <v>0</v>
      </c>
      <c r="I13" s="50"/>
      <c r="J13" s="51"/>
      <c r="K13" s="70">
        <f t="shared" si="3"/>
        <v>0</v>
      </c>
      <c r="L13" s="51"/>
      <c r="M13" s="50"/>
      <c r="N13" s="70">
        <f t="shared" si="4"/>
        <v>0</v>
      </c>
      <c r="O13" s="50">
        <v>6</v>
      </c>
      <c r="P13" s="70">
        <f t="shared" si="5"/>
        <v>180</v>
      </c>
      <c r="Q13" s="50"/>
      <c r="R13" s="70">
        <f t="shared" si="6"/>
        <v>0</v>
      </c>
      <c r="S13" s="70">
        <f>ROUND(($P$13+$R$13+($J$1*$J$13))*S$1,2)</f>
        <v>11.16</v>
      </c>
      <c r="T13" s="70">
        <f>ROUND(($P$13+$R$13+($J$1*$J$13))*T$1,2)</f>
        <v>2.61</v>
      </c>
      <c r="U13" s="70">
        <f>ROUND(($P$13+$R$13+($J$1*$J$13))*U$1,2)</f>
        <v>25.02</v>
      </c>
      <c r="V13" s="70">
        <f>ROUND(($P$13+$R$13+($J$1*$J$13))*V$1,2)</f>
        <v>5.94</v>
      </c>
      <c r="W13" s="70">
        <f>ROUND(($P$13+$R$13+($J$1*$J$13))*W$1,2)</f>
        <v>0.27</v>
      </c>
      <c r="X13" s="70">
        <f t="shared" si="11"/>
        <v>225</v>
      </c>
      <c r="Y13" s="50">
        <v>5</v>
      </c>
      <c r="Z13" s="70">
        <f t="shared" si="10"/>
        <v>350</v>
      </c>
      <c r="AA13" s="70">
        <f t="shared" si="7"/>
        <v>24.5</v>
      </c>
      <c r="AB13" s="51">
        <v>50</v>
      </c>
      <c r="AC13" s="51">
        <v>10</v>
      </c>
      <c r="AD13" s="51"/>
      <c r="AE13" s="70">
        <f t="shared" si="8"/>
        <v>434.5</v>
      </c>
      <c r="AF13" s="51"/>
      <c r="AG13" s="70">
        <f t="shared" si="9"/>
        <v>659.5</v>
      </c>
      <c r="AH13" s="71"/>
      <c r="AI13" s="51"/>
    </row>
    <row r="14" spans="1:35" x14ac:dyDescent="0.2">
      <c r="A14" s="48"/>
      <c r="B14" s="49" t="s">
        <v>181</v>
      </c>
      <c r="C14" s="54">
        <v>40</v>
      </c>
      <c r="D14" s="54"/>
      <c r="E14" s="69">
        <f t="shared" si="0"/>
        <v>0</v>
      </c>
      <c r="F14" s="70">
        <f t="shared" si="1"/>
        <v>0</v>
      </c>
      <c r="G14" s="50"/>
      <c r="H14" s="70">
        <f t="shared" si="2"/>
        <v>0</v>
      </c>
      <c r="I14" s="50"/>
      <c r="J14" s="51"/>
      <c r="K14" s="70">
        <f t="shared" si="3"/>
        <v>0</v>
      </c>
      <c r="L14" s="51"/>
      <c r="M14" s="50"/>
      <c r="N14" s="70">
        <f t="shared" si="4"/>
        <v>0</v>
      </c>
      <c r="O14" s="50">
        <v>6</v>
      </c>
      <c r="P14" s="70">
        <f t="shared" si="5"/>
        <v>180</v>
      </c>
      <c r="Q14" s="50"/>
      <c r="R14" s="70">
        <f t="shared" si="6"/>
        <v>0</v>
      </c>
      <c r="S14" s="70">
        <f>ROUND(($P$14+$R$14+($J$1*$J$14))*S$1,2)</f>
        <v>11.16</v>
      </c>
      <c r="T14" s="70">
        <f>ROUND(($P$14+$R$14+($J$1*$J$14))*T$1,2)</f>
        <v>2.61</v>
      </c>
      <c r="U14" s="70">
        <f>ROUND(($P$14+$R$14+($J$1*$J$14))*U$1,2)</f>
        <v>25.02</v>
      </c>
      <c r="V14" s="70">
        <f>ROUND(($P$14+$R$14+($J$1*$J$14))*V$1,2)</f>
        <v>5.94</v>
      </c>
      <c r="W14" s="70">
        <f>ROUND(($P$14+$R$14+($J$1*$J$14))*W$1,2)</f>
        <v>0.27</v>
      </c>
      <c r="X14" s="70">
        <f t="shared" si="11"/>
        <v>225</v>
      </c>
      <c r="Y14" s="50">
        <v>5</v>
      </c>
      <c r="Z14" s="70">
        <f t="shared" si="10"/>
        <v>350</v>
      </c>
      <c r="AA14" s="70">
        <f t="shared" si="7"/>
        <v>24.5</v>
      </c>
      <c r="AB14" s="51">
        <v>50</v>
      </c>
      <c r="AC14" s="51">
        <v>10</v>
      </c>
      <c r="AD14" s="51"/>
      <c r="AE14" s="70">
        <f t="shared" si="8"/>
        <v>434.5</v>
      </c>
      <c r="AF14" s="51"/>
      <c r="AG14" s="70">
        <f t="shared" si="9"/>
        <v>659.5</v>
      </c>
      <c r="AH14" s="71"/>
      <c r="AI14" s="51"/>
    </row>
    <row r="15" spans="1:35" x14ac:dyDescent="0.2">
      <c r="A15" s="49"/>
      <c r="B15" s="49"/>
      <c r="C15" s="54"/>
      <c r="D15" s="54"/>
      <c r="E15" s="69">
        <f t="shared" si="0"/>
        <v>0</v>
      </c>
      <c r="F15" s="72">
        <f t="shared" si="1"/>
        <v>0</v>
      </c>
      <c r="G15" s="73"/>
      <c r="H15" s="72">
        <f t="shared" si="2"/>
        <v>0</v>
      </c>
      <c r="I15" s="73"/>
      <c r="J15" s="72"/>
      <c r="K15" s="72">
        <f t="shared" si="3"/>
        <v>0</v>
      </c>
      <c r="L15" s="72"/>
      <c r="M15" s="73"/>
      <c r="N15" s="72">
        <f t="shared" si="4"/>
        <v>0</v>
      </c>
      <c r="O15" s="73"/>
      <c r="P15" s="72">
        <f t="shared" si="5"/>
        <v>0</v>
      </c>
      <c r="Q15" s="73"/>
      <c r="R15" s="70">
        <f t="shared" si="6"/>
        <v>0</v>
      </c>
      <c r="S15" s="70">
        <f>ROUND((P15+R15)*$S$1,2)</f>
        <v>0</v>
      </c>
      <c r="T15" s="70">
        <f>ROUND((P15+R15)*$T$1,2)</f>
        <v>0</v>
      </c>
      <c r="U15" s="70">
        <f>ROUND((P15+R15)*$U$1,2)</f>
        <v>0</v>
      </c>
      <c r="V15" s="70">
        <f>ROUND((P15+R15)*$V$1,2)</f>
        <v>0</v>
      </c>
      <c r="W15" s="70">
        <f>ROUND((P15+R15)*$W$1,2)</f>
        <v>0</v>
      </c>
      <c r="X15" s="70">
        <f t="shared" si="11"/>
        <v>0</v>
      </c>
      <c r="Y15" s="50"/>
      <c r="Z15" s="70">
        <f t="shared" si="10"/>
        <v>0</v>
      </c>
      <c r="AA15" s="70">
        <f t="shared" si="7"/>
        <v>0</v>
      </c>
      <c r="AB15" s="51"/>
      <c r="AC15" s="51"/>
      <c r="AD15" s="51"/>
      <c r="AE15" s="70">
        <f t="shared" si="8"/>
        <v>0</v>
      </c>
      <c r="AF15" s="51"/>
      <c r="AG15" s="70">
        <f t="shared" si="9"/>
        <v>0</v>
      </c>
      <c r="AH15" s="71"/>
      <c r="AI15" s="51"/>
    </row>
    <row r="16" spans="1:35" x14ac:dyDescent="0.2">
      <c r="F16" s="75">
        <f>SUM(F4:F15)</f>
        <v>1600</v>
      </c>
      <c r="G16" s="76"/>
      <c r="H16" s="75">
        <f>SUM(H4:H15)</f>
        <v>0</v>
      </c>
      <c r="I16" s="76"/>
      <c r="J16" s="76"/>
      <c r="K16" s="75">
        <f>SUM(K4:K15)</f>
        <v>1584</v>
      </c>
      <c r="L16" s="77"/>
      <c r="M16" s="76"/>
      <c r="N16" s="75">
        <f>SUM(N4:N15)</f>
        <v>0</v>
      </c>
      <c r="O16" s="76"/>
      <c r="P16" s="75">
        <f>SUM(P4:P15)</f>
        <v>960</v>
      </c>
      <c r="Q16" s="76"/>
      <c r="R16" s="78">
        <f t="shared" ref="R16:W16" si="12">SUM(R4:R15)</f>
        <v>0</v>
      </c>
      <c r="S16" s="78">
        <f t="shared" si="12"/>
        <v>100.41999999999999</v>
      </c>
      <c r="T16" s="78">
        <f t="shared" si="12"/>
        <v>23.47</v>
      </c>
      <c r="U16" s="78">
        <f t="shared" si="12"/>
        <v>225.19</v>
      </c>
      <c r="V16" s="78">
        <f t="shared" si="12"/>
        <v>53.47999999999999</v>
      </c>
      <c r="W16" s="78">
        <f t="shared" si="12"/>
        <v>2.44</v>
      </c>
      <c r="AE16" s="78">
        <f>SUM(AE4:AE15)</f>
        <v>2607</v>
      </c>
      <c r="AF16" s="78">
        <f>SUM(AF4:AF15)</f>
        <v>0</v>
      </c>
      <c r="AG16" s="72">
        <f>SUM(AG4:AG15)</f>
        <v>7156</v>
      </c>
      <c r="AH16" s="71"/>
      <c r="AI16" s="70">
        <f>SUM(AI4:AI15)</f>
        <v>3727</v>
      </c>
    </row>
    <row r="17" spans="1:35" ht="5.0999999999999996" customHeight="1" x14ac:dyDescent="0.2">
      <c r="F17" s="76"/>
      <c r="G17" s="76"/>
      <c r="H17" s="76"/>
      <c r="I17" s="76"/>
      <c r="J17" s="76"/>
      <c r="K17" s="76"/>
      <c r="L17" s="76"/>
      <c r="M17" s="76"/>
      <c r="N17" s="76"/>
      <c r="O17" s="76"/>
      <c r="P17" s="76"/>
      <c r="Q17" s="76"/>
    </row>
    <row r="18" spans="1:35" x14ac:dyDescent="0.2">
      <c r="A18" s="47"/>
      <c r="B18" s="61" t="s">
        <v>36</v>
      </c>
      <c r="C18" s="26"/>
      <c r="D18" s="26"/>
      <c r="E18" s="26"/>
      <c r="F18" s="58">
        <f>+F1</f>
        <v>10</v>
      </c>
      <c r="G18" s="59"/>
      <c r="H18" s="58">
        <f>+H1</f>
        <v>90</v>
      </c>
      <c r="I18" s="58">
        <f>+I1</f>
        <v>1.2</v>
      </c>
      <c r="J18" s="58">
        <f>+J1</f>
        <v>22</v>
      </c>
      <c r="K18" s="59"/>
      <c r="L18" s="59" t="s">
        <v>7</v>
      </c>
      <c r="M18" s="59">
        <f>+M1</f>
        <v>0.45</v>
      </c>
      <c r="N18" s="59"/>
      <c r="O18" s="58">
        <f>+O1</f>
        <v>30</v>
      </c>
      <c r="P18" s="59"/>
      <c r="Q18" s="58">
        <f>+Q1</f>
        <v>50</v>
      </c>
      <c r="R18" s="26"/>
      <c r="S18" s="38">
        <f>+S1</f>
        <v>6.2E-2</v>
      </c>
      <c r="T18" s="38">
        <f>+T1</f>
        <v>1.4500000000000001E-2</v>
      </c>
      <c r="U18" s="38">
        <f>+U1</f>
        <v>0.13900000000000001</v>
      </c>
      <c r="V18" s="38">
        <f>+V1</f>
        <v>3.3000000000000002E-2</v>
      </c>
      <c r="W18" s="38">
        <f>+W1</f>
        <v>1.5E-3</v>
      </c>
      <c r="X18" s="26"/>
      <c r="Y18" s="25">
        <v>50</v>
      </c>
      <c r="Z18" s="63"/>
      <c r="AA18" s="38">
        <f>+AA1</f>
        <v>7.0000000000000007E-2</v>
      </c>
      <c r="AB18" s="38"/>
      <c r="AC18" s="38"/>
      <c r="AD18" s="58">
        <v>10</v>
      </c>
      <c r="AE18" s="26"/>
      <c r="AF18" s="26"/>
      <c r="AG18" s="26"/>
      <c r="AH18" s="26"/>
      <c r="AI18" s="26" t="s">
        <v>7</v>
      </c>
    </row>
    <row r="19" spans="1:35" x14ac:dyDescent="0.2">
      <c r="A19" s="65"/>
      <c r="B19" s="65"/>
      <c r="C19" s="66" t="s">
        <v>11</v>
      </c>
      <c r="D19" s="66" t="s">
        <v>1</v>
      </c>
      <c r="E19" s="66" t="s">
        <v>30</v>
      </c>
      <c r="F19" s="66" t="s">
        <v>21</v>
      </c>
      <c r="G19" s="66" t="s">
        <v>11</v>
      </c>
      <c r="H19" s="66" t="s">
        <v>2</v>
      </c>
      <c r="I19" s="66" t="s">
        <v>7</v>
      </c>
      <c r="J19" s="66" t="s">
        <v>3</v>
      </c>
      <c r="K19" s="66" t="s">
        <v>17</v>
      </c>
      <c r="L19" s="66" t="s">
        <v>5</v>
      </c>
      <c r="M19" s="66" t="s">
        <v>5</v>
      </c>
      <c r="N19" s="66" t="s">
        <v>5</v>
      </c>
      <c r="O19" s="66" t="s">
        <v>9</v>
      </c>
      <c r="P19" s="66" t="s">
        <v>15</v>
      </c>
      <c r="Q19" s="66" t="s">
        <v>18</v>
      </c>
      <c r="R19" s="66" t="s">
        <v>20</v>
      </c>
      <c r="S19" s="66"/>
      <c r="T19" s="66"/>
      <c r="U19" s="66"/>
      <c r="V19" s="66" t="s">
        <v>24</v>
      </c>
      <c r="W19" s="66"/>
      <c r="X19" s="66" t="s">
        <v>17</v>
      </c>
      <c r="Y19" s="66" t="s">
        <v>11</v>
      </c>
      <c r="Z19" s="66" t="s">
        <v>7</v>
      </c>
      <c r="AA19" s="66" t="s">
        <v>28</v>
      </c>
      <c r="AB19" s="66" t="s">
        <v>46</v>
      </c>
      <c r="AC19" s="66" t="s">
        <v>46</v>
      </c>
      <c r="AD19" s="66" t="s">
        <v>46</v>
      </c>
      <c r="AE19" s="66" t="s">
        <v>17</v>
      </c>
      <c r="AF19" s="66" t="s">
        <v>33</v>
      </c>
      <c r="AG19" s="66" t="s">
        <v>17</v>
      </c>
      <c r="AH19" s="66"/>
      <c r="AI19" s="66" t="s">
        <v>43</v>
      </c>
    </row>
    <row r="20" spans="1:35" x14ac:dyDescent="0.2">
      <c r="A20" s="67" t="s">
        <v>0</v>
      </c>
      <c r="B20" s="67" t="s">
        <v>45</v>
      </c>
      <c r="C20" s="68" t="s">
        <v>12</v>
      </c>
      <c r="D20" s="68" t="s">
        <v>39</v>
      </c>
      <c r="E20" s="68" t="s">
        <v>31</v>
      </c>
      <c r="F20" s="68" t="s">
        <v>16</v>
      </c>
      <c r="G20" s="68" t="s">
        <v>14</v>
      </c>
      <c r="H20" s="68" t="s">
        <v>16</v>
      </c>
      <c r="I20" s="68" t="s">
        <v>6</v>
      </c>
      <c r="J20" s="68" t="s">
        <v>32</v>
      </c>
      <c r="K20" s="68" t="s">
        <v>4</v>
      </c>
      <c r="L20" s="68" t="s">
        <v>106</v>
      </c>
      <c r="M20" s="68" t="s">
        <v>6</v>
      </c>
      <c r="N20" s="68" t="s">
        <v>16</v>
      </c>
      <c r="O20" s="68" t="s">
        <v>10</v>
      </c>
      <c r="P20" s="68" t="s">
        <v>16</v>
      </c>
      <c r="Q20" s="68" t="s">
        <v>19</v>
      </c>
      <c r="R20" s="68" t="s">
        <v>16</v>
      </c>
      <c r="S20" s="68" t="s">
        <v>22</v>
      </c>
      <c r="T20" s="68" t="s">
        <v>23</v>
      </c>
      <c r="U20" s="68" t="s">
        <v>24</v>
      </c>
      <c r="V20" s="68" t="s">
        <v>25</v>
      </c>
      <c r="W20" s="68" t="s">
        <v>26</v>
      </c>
      <c r="X20" s="68" t="s">
        <v>27</v>
      </c>
      <c r="Y20" s="68" t="s">
        <v>29</v>
      </c>
      <c r="Z20" s="68" t="s">
        <v>8</v>
      </c>
      <c r="AA20" s="68" t="s">
        <v>29</v>
      </c>
      <c r="AB20" s="68" t="s">
        <v>6</v>
      </c>
      <c r="AC20" s="68" t="s">
        <v>13</v>
      </c>
      <c r="AD20" s="68" t="s">
        <v>143</v>
      </c>
      <c r="AE20" s="68" t="s">
        <v>8</v>
      </c>
      <c r="AF20" s="68" t="s">
        <v>34</v>
      </c>
      <c r="AG20" s="68" t="s">
        <v>16</v>
      </c>
      <c r="AH20" s="68"/>
      <c r="AI20" s="68" t="s">
        <v>44</v>
      </c>
    </row>
    <row r="21" spans="1:35" x14ac:dyDescent="0.2">
      <c r="A21" s="48"/>
      <c r="B21" s="49" t="s">
        <v>182</v>
      </c>
      <c r="C21" s="54">
        <v>28</v>
      </c>
      <c r="D21" s="54">
        <v>1</v>
      </c>
      <c r="E21" s="69">
        <f>+C21*D21</f>
        <v>28</v>
      </c>
      <c r="F21" s="70">
        <f>ROUND(E21*$F$18,2)</f>
        <v>280</v>
      </c>
      <c r="G21" s="50"/>
      <c r="H21" s="70">
        <f>ROUND(G21*$H$18,2)</f>
        <v>0</v>
      </c>
      <c r="I21" s="50">
        <v>100</v>
      </c>
      <c r="J21" s="51">
        <v>6</v>
      </c>
      <c r="K21" s="70">
        <f>ROUND((I21*$I$18)+(J21*$J$18),2)</f>
        <v>252</v>
      </c>
      <c r="L21" s="51"/>
      <c r="M21" s="50"/>
      <c r="N21" s="70">
        <f>ROUND(L21+(M21*$M$18),2)</f>
        <v>0</v>
      </c>
      <c r="O21" s="50"/>
      <c r="P21" s="70">
        <f>ROUND(O21*$O$18,2)</f>
        <v>0</v>
      </c>
      <c r="Q21" s="50"/>
      <c r="R21" s="70">
        <f>ROUND(Q21*$Q$18,2)</f>
        <v>0</v>
      </c>
      <c r="S21" s="70">
        <f>ROUND(($P$21+$R$21+($J$18*$J$21))*S$18,2)</f>
        <v>8.18</v>
      </c>
      <c r="T21" s="70">
        <f>ROUND(($P$21+$R$21+($J$18*$J$21))*T$18,2)</f>
        <v>1.91</v>
      </c>
      <c r="U21" s="70">
        <f>ROUND(($P$21+$R$21+($J$18*$J$21))*U$18,2)</f>
        <v>18.350000000000001</v>
      </c>
      <c r="V21" s="70">
        <f>ROUND(($P$21+$R$21+($J$18*$J$21))*V$18,2)</f>
        <v>4.3600000000000003</v>
      </c>
      <c r="W21" s="70">
        <f>ROUND(($P$21+$R$21+($J$18*$J$21))*W$18,2)</f>
        <v>0.2</v>
      </c>
      <c r="X21" s="70">
        <f>+P21+R21+SUM(S21:W21)</f>
        <v>33.000000000000007</v>
      </c>
      <c r="Y21" s="50"/>
      <c r="Z21" s="70">
        <f>ROUND(Y21*$Y$18,2)</f>
        <v>0</v>
      </c>
      <c r="AA21" s="70">
        <f>ROUND(Z21*$AA$18,2)</f>
        <v>0</v>
      </c>
      <c r="AB21" s="51"/>
      <c r="AC21" s="51"/>
      <c r="AD21" s="51"/>
      <c r="AE21" s="70">
        <f>SUM(Z21:AD21)</f>
        <v>0</v>
      </c>
      <c r="AF21" s="51"/>
      <c r="AG21" s="70">
        <f>+F21+H21+K21+N21+X21+AE21+AF21</f>
        <v>565</v>
      </c>
      <c r="AH21" s="71"/>
      <c r="AI21" s="51"/>
    </row>
    <row r="22" spans="1:35" x14ac:dyDescent="0.2">
      <c r="A22" s="48"/>
      <c r="B22" s="49" t="s">
        <v>183</v>
      </c>
      <c r="C22" s="54">
        <v>28</v>
      </c>
      <c r="D22" s="54"/>
      <c r="E22" s="69">
        <f t="shared" ref="E22:E29" si="13">+C22*D22</f>
        <v>0</v>
      </c>
      <c r="F22" s="70">
        <f t="shared" ref="F22:F29" si="14">ROUND(E22*$F$18,2)</f>
        <v>0</v>
      </c>
      <c r="G22" s="50"/>
      <c r="H22" s="70">
        <f t="shared" ref="H22:H29" si="15">ROUND(G22*$H$18,2)</f>
        <v>0</v>
      </c>
      <c r="I22" s="50"/>
      <c r="J22" s="51"/>
      <c r="K22" s="70">
        <f t="shared" ref="K22:K29" si="16">ROUND((I22*$I$18)+(J22*$J$18),2)</f>
        <v>0</v>
      </c>
      <c r="L22" s="51"/>
      <c r="M22" s="50"/>
      <c r="N22" s="70">
        <f t="shared" ref="N22:N29" si="17">ROUND(L22+(M22*$M$18),2)</f>
        <v>0</v>
      </c>
      <c r="O22" s="50">
        <v>3</v>
      </c>
      <c r="P22" s="70">
        <f t="shared" ref="P22:P29" si="18">ROUND(O22*$O$18,2)</f>
        <v>90</v>
      </c>
      <c r="Q22" s="50"/>
      <c r="R22" s="70">
        <f t="shared" ref="R22:R29" si="19">ROUND(Q22*$Q$18,2)</f>
        <v>0</v>
      </c>
      <c r="S22" s="70">
        <f>ROUND(($P$22+$R$22+($J$18*$J$22))*S$18,2)</f>
        <v>5.58</v>
      </c>
      <c r="T22" s="70">
        <f>ROUND(($P$22+$R$22+($J$18*$J$22))*T$18,2)</f>
        <v>1.31</v>
      </c>
      <c r="U22" s="70">
        <f>ROUND(($P$22+$R$22+($J$18*$J$22))*U$18,2)</f>
        <v>12.51</v>
      </c>
      <c r="V22" s="70">
        <f>ROUND(($P$22+$R$22+($J$18*$J$22))*V$18,2)</f>
        <v>2.97</v>
      </c>
      <c r="W22" s="70">
        <f>ROUND(($P$22+$R$22+($J$18*$J$22))*W$18,2)</f>
        <v>0.14000000000000001</v>
      </c>
      <c r="X22" s="70">
        <f t="shared" ref="X22:X29" si="20">+P22+R22+SUM(S22:W22)</f>
        <v>112.50999999999999</v>
      </c>
      <c r="Y22" s="50">
        <v>3</v>
      </c>
      <c r="Z22" s="70">
        <f t="shared" ref="Z22:Z29" si="21">ROUND(Y22*$Y$18,2)</f>
        <v>150</v>
      </c>
      <c r="AA22" s="70">
        <f t="shared" ref="AA22:AA29" si="22">ROUND(Z22*$AA$18,2)</f>
        <v>10.5</v>
      </c>
      <c r="AB22" s="51">
        <v>50</v>
      </c>
      <c r="AC22" s="51">
        <v>10</v>
      </c>
      <c r="AD22" s="51"/>
      <c r="AE22" s="70">
        <f t="shared" ref="AE22:AE29" si="23">SUM(Z22:AD22)</f>
        <v>220.5</v>
      </c>
      <c r="AF22" s="51"/>
      <c r="AG22" s="70">
        <f t="shared" ref="AG22:AG29" si="24">+F22+H22+K22+N22+X22+AE22+AF22</f>
        <v>333.01</v>
      </c>
      <c r="AH22" s="71"/>
      <c r="AI22" s="51"/>
    </row>
    <row r="23" spans="1:35" x14ac:dyDescent="0.2">
      <c r="A23" s="48"/>
      <c r="B23" s="49" t="s">
        <v>184</v>
      </c>
      <c r="C23" s="54">
        <v>28</v>
      </c>
      <c r="D23" s="54"/>
      <c r="E23" s="69">
        <f t="shared" si="13"/>
        <v>0</v>
      </c>
      <c r="F23" s="70">
        <f t="shared" si="14"/>
        <v>0</v>
      </c>
      <c r="G23" s="50"/>
      <c r="H23" s="70">
        <f t="shared" si="15"/>
        <v>0</v>
      </c>
      <c r="I23" s="50"/>
      <c r="J23" s="51"/>
      <c r="K23" s="70">
        <f t="shared" si="16"/>
        <v>0</v>
      </c>
      <c r="L23" s="51"/>
      <c r="M23" s="50"/>
      <c r="N23" s="70">
        <f t="shared" si="17"/>
        <v>0</v>
      </c>
      <c r="O23" s="50">
        <v>3</v>
      </c>
      <c r="P23" s="70">
        <f t="shared" si="18"/>
        <v>90</v>
      </c>
      <c r="Q23" s="50"/>
      <c r="R23" s="70">
        <f t="shared" si="19"/>
        <v>0</v>
      </c>
      <c r="S23" s="70">
        <f>ROUND(($P$23+$R$23+($J$18*$J$23))*S$18,2)</f>
        <v>5.58</v>
      </c>
      <c r="T23" s="70">
        <f>ROUND(($P$23+$R$23+($J$18*$J$23))*T$18,2)</f>
        <v>1.31</v>
      </c>
      <c r="U23" s="70">
        <f>ROUND(($P$23+$R$23+($J$18*$J$23))*U$18,2)</f>
        <v>12.51</v>
      </c>
      <c r="V23" s="70">
        <f>ROUND(($P$23+$R$23+($J$18*$J$23))*V$18,2)</f>
        <v>2.97</v>
      </c>
      <c r="W23" s="70">
        <f>ROUND(($P$23+$R$23+($J$18*$J$23))*W$18,2)</f>
        <v>0.14000000000000001</v>
      </c>
      <c r="X23" s="70">
        <f t="shared" si="20"/>
        <v>112.50999999999999</v>
      </c>
      <c r="Y23" s="50">
        <v>3</v>
      </c>
      <c r="Z23" s="70">
        <f t="shared" si="21"/>
        <v>150</v>
      </c>
      <c r="AA23" s="70">
        <f t="shared" si="22"/>
        <v>10.5</v>
      </c>
      <c r="AB23" s="51">
        <v>50</v>
      </c>
      <c r="AC23" s="51">
        <v>10</v>
      </c>
      <c r="AD23" s="51"/>
      <c r="AE23" s="70">
        <f t="shared" si="23"/>
        <v>220.5</v>
      </c>
      <c r="AF23" s="51"/>
      <c r="AG23" s="70">
        <f t="shared" si="24"/>
        <v>333.01</v>
      </c>
      <c r="AH23" s="71"/>
      <c r="AI23" s="51"/>
    </row>
    <row r="24" spans="1:35" x14ac:dyDescent="0.2">
      <c r="A24" s="48"/>
      <c r="B24" s="49" t="s">
        <v>186</v>
      </c>
      <c r="C24" s="54">
        <v>28</v>
      </c>
      <c r="D24" s="54"/>
      <c r="E24" s="69">
        <f t="shared" si="13"/>
        <v>0</v>
      </c>
      <c r="F24" s="70">
        <f t="shared" si="14"/>
        <v>0</v>
      </c>
      <c r="G24" s="50"/>
      <c r="H24" s="70">
        <f t="shared" si="15"/>
        <v>0</v>
      </c>
      <c r="I24" s="50"/>
      <c r="J24" s="51"/>
      <c r="K24" s="70">
        <f t="shared" si="16"/>
        <v>0</v>
      </c>
      <c r="L24" s="51"/>
      <c r="M24" s="50"/>
      <c r="N24" s="70">
        <f t="shared" si="17"/>
        <v>0</v>
      </c>
      <c r="O24" s="50">
        <v>3</v>
      </c>
      <c r="P24" s="70">
        <f t="shared" si="18"/>
        <v>90</v>
      </c>
      <c r="Q24" s="50"/>
      <c r="R24" s="70">
        <f t="shared" si="19"/>
        <v>0</v>
      </c>
      <c r="S24" s="70">
        <f>ROUND((P24+R24+($J$18*$J$24))*S$18,2)</f>
        <v>5.58</v>
      </c>
      <c r="T24" s="70">
        <f>ROUND((Q24+S24+($J$18*$J$24))*T$18,2)</f>
        <v>0.08</v>
      </c>
      <c r="U24" s="70">
        <f>ROUND((R24+T24+($J$18*$J$24))*U$18,2)</f>
        <v>0.01</v>
      </c>
      <c r="V24" s="70">
        <f>ROUND((S24+U24+($J$18*$J$24))*V$18,2)</f>
        <v>0.18</v>
      </c>
      <c r="W24" s="70">
        <f>ROUND((T24+V24+($J$18*$J$24))*W$18,2)</f>
        <v>0</v>
      </c>
      <c r="X24" s="70">
        <f t="shared" si="20"/>
        <v>95.85</v>
      </c>
      <c r="Y24" s="50">
        <v>3</v>
      </c>
      <c r="Z24" s="70">
        <f t="shared" si="21"/>
        <v>150</v>
      </c>
      <c r="AA24" s="70">
        <f t="shared" si="22"/>
        <v>10.5</v>
      </c>
      <c r="AB24" s="51">
        <v>50</v>
      </c>
      <c r="AC24" s="51">
        <v>10</v>
      </c>
      <c r="AD24" s="51"/>
      <c r="AE24" s="70">
        <f t="shared" si="23"/>
        <v>220.5</v>
      </c>
      <c r="AF24" s="51"/>
      <c r="AG24" s="70">
        <f t="shared" si="24"/>
        <v>316.35000000000002</v>
      </c>
      <c r="AH24" s="71"/>
      <c r="AI24" s="51"/>
    </row>
    <row r="25" spans="1:35" x14ac:dyDescent="0.2">
      <c r="A25" s="48"/>
      <c r="B25" s="49" t="s">
        <v>185</v>
      </c>
      <c r="C25" s="54">
        <v>28</v>
      </c>
      <c r="D25" s="54"/>
      <c r="E25" s="69">
        <f t="shared" si="13"/>
        <v>0</v>
      </c>
      <c r="F25" s="70">
        <f t="shared" si="14"/>
        <v>0</v>
      </c>
      <c r="G25" s="50"/>
      <c r="H25" s="70">
        <f t="shared" si="15"/>
        <v>0</v>
      </c>
      <c r="I25" s="50"/>
      <c r="J25" s="51"/>
      <c r="K25" s="70">
        <f t="shared" si="16"/>
        <v>0</v>
      </c>
      <c r="L25" s="51"/>
      <c r="M25" s="50"/>
      <c r="N25" s="70">
        <f t="shared" si="17"/>
        <v>0</v>
      </c>
      <c r="O25" s="50">
        <v>3</v>
      </c>
      <c r="P25" s="70">
        <f t="shared" si="18"/>
        <v>90</v>
      </c>
      <c r="Q25" s="50"/>
      <c r="R25" s="70">
        <f t="shared" si="19"/>
        <v>0</v>
      </c>
      <c r="S25" s="70">
        <f>ROUND(($P$25+$R$25+($J$18*$J$25))*S$18,2)</f>
        <v>5.58</v>
      </c>
      <c r="T25" s="70">
        <f>ROUND(($P$25+$R$25+($J$18*$J$25))*T$18,2)</f>
        <v>1.31</v>
      </c>
      <c r="U25" s="70">
        <f>ROUND(($P$25+$R$25+($J$18*$J$25))*U$18,2)</f>
        <v>12.51</v>
      </c>
      <c r="V25" s="70">
        <f>ROUND(($P$25+$R$25+($J$18*$J$25))*V$18,2)</f>
        <v>2.97</v>
      </c>
      <c r="W25" s="70">
        <f>ROUND(($P$25+$R$25+($J$18*$J$25))*W$18,2)</f>
        <v>0.14000000000000001</v>
      </c>
      <c r="X25" s="70">
        <f t="shared" si="20"/>
        <v>112.50999999999999</v>
      </c>
      <c r="Y25" s="50">
        <v>3</v>
      </c>
      <c r="Z25" s="70">
        <f t="shared" si="21"/>
        <v>150</v>
      </c>
      <c r="AA25" s="70">
        <f t="shared" si="22"/>
        <v>10.5</v>
      </c>
      <c r="AB25" s="51">
        <v>50</v>
      </c>
      <c r="AC25" s="51">
        <v>10</v>
      </c>
      <c r="AD25" s="51"/>
      <c r="AE25" s="70">
        <f t="shared" si="23"/>
        <v>220.5</v>
      </c>
      <c r="AF25" s="51"/>
      <c r="AG25" s="70">
        <f t="shared" si="24"/>
        <v>333.01</v>
      </c>
      <c r="AH25" s="71"/>
      <c r="AI25" s="51"/>
    </row>
    <row r="26" spans="1:35" x14ac:dyDescent="0.2">
      <c r="A26" s="48"/>
      <c r="B26" s="49" t="s">
        <v>187</v>
      </c>
      <c r="C26" s="54">
        <v>28</v>
      </c>
      <c r="D26" s="54"/>
      <c r="E26" s="69">
        <f t="shared" si="13"/>
        <v>0</v>
      </c>
      <c r="F26" s="70">
        <f t="shared" si="14"/>
        <v>0</v>
      </c>
      <c r="G26" s="50"/>
      <c r="H26" s="70">
        <f t="shared" si="15"/>
        <v>0</v>
      </c>
      <c r="I26" s="50"/>
      <c r="J26" s="51"/>
      <c r="K26" s="70">
        <f t="shared" si="16"/>
        <v>0</v>
      </c>
      <c r="L26" s="51"/>
      <c r="M26" s="50"/>
      <c r="N26" s="70">
        <f t="shared" si="17"/>
        <v>0</v>
      </c>
      <c r="O26" s="50">
        <v>3</v>
      </c>
      <c r="P26" s="70">
        <f t="shared" si="18"/>
        <v>90</v>
      </c>
      <c r="Q26" s="50"/>
      <c r="R26" s="70">
        <f t="shared" si="19"/>
        <v>0</v>
      </c>
      <c r="S26" s="70">
        <f>ROUND(($P$26+$R$26+($J$18*J26))*S$18,2)</f>
        <v>5.58</v>
      </c>
      <c r="T26" s="70">
        <f>ROUND(($P$26+$R$26+($J$18*K26))*T$18,2)</f>
        <v>1.31</v>
      </c>
      <c r="U26" s="70">
        <f>ROUND(($P$26+$R$26+($J$18*L26))*U$18,2)</f>
        <v>12.51</v>
      </c>
      <c r="V26" s="70">
        <f>ROUND(($P$26+$R$26+($J$18*M26))*V$18,2)</f>
        <v>2.97</v>
      </c>
      <c r="W26" s="70">
        <f>ROUND(($P$26+$R$26+($J$18*N26))*W$18,2)</f>
        <v>0.14000000000000001</v>
      </c>
      <c r="X26" s="70">
        <f t="shared" si="20"/>
        <v>112.50999999999999</v>
      </c>
      <c r="Y26" s="50">
        <v>3</v>
      </c>
      <c r="Z26" s="70">
        <f t="shared" si="21"/>
        <v>150</v>
      </c>
      <c r="AA26" s="70">
        <f t="shared" si="22"/>
        <v>10.5</v>
      </c>
      <c r="AB26" s="51">
        <v>50</v>
      </c>
      <c r="AC26" s="51">
        <v>10</v>
      </c>
      <c r="AD26" s="51"/>
      <c r="AE26" s="70">
        <f t="shared" si="23"/>
        <v>220.5</v>
      </c>
      <c r="AF26" s="51"/>
      <c r="AG26" s="70">
        <f t="shared" si="24"/>
        <v>333.01</v>
      </c>
      <c r="AH26" s="71"/>
      <c r="AI26" s="51"/>
    </row>
    <row r="27" spans="1:35" x14ac:dyDescent="0.2">
      <c r="A27" s="48"/>
      <c r="B27" s="49" t="s">
        <v>188</v>
      </c>
      <c r="C27" s="54">
        <v>28</v>
      </c>
      <c r="D27" s="54"/>
      <c r="E27" s="69">
        <f t="shared" si="13"/>
        <v>0</v>
      </c>
      <c r="F27" s="70">
        <f t="shared" si="14"/>
        <v>0</v>
      </c>
      <c r="G27" s="50"/>
      <c r="H27" s="70">
        <f t="shared" si="15"/>
        <v>0</v>
      </c>
      <c r="I27" s="50"/>
      <c r="J27" s="51"/>
      <c r="K27" s="70">
        <f t="shared" si="16"/>
        <v>0</v>
      </c>
      <c r="L27" s="51"/>
      <c r="M27" s="50"/>
      <c r="N27" s="70">
        <f t="shared" si="17"/>
        <v>0</v>
      </c>
      <c r="O27" s="50">
        <v>3</v>
      </c>
      <c r="P27" s="70">
        <f t="shared" si="18"/>
        <v>90</v>
      </c>
      <c r="Q27" s="50"/>
      <c r="R27" s="70">
        <f t="shared" si="19"/>
        <v>0</v>
      </c>
      <c r="S27" s="70">
        <f>ROUND(($P$27+$R$27+($J$18*$J$27))*S$18,2)</f>
        <v>5.58</v>
      </c>
      <c r="T27" s="70">
        <f>ROUND(($P$27+$R$27+($J$18*$J$27))*T$18,2)</f>
        <v>1.31</v>
      </c>
      <c r="U27" s="70">
        <f>ROUND(($P$27+$R$27+($J$18*$J$27))*U$18,2)</f>
        <v>12.51</v>
      </c>
      <c r="V27" s="70">
        <f>ROUND(($P$27+$R$27+($J$18*$J$27))*V$18,2)</f>
        <v>2.97</v>
      </c>
      <c r="W27" s="70">
        <f>ROUND(($P$27+$R$27+($J$18*$J$27))*W$18,2)</f>
        <v>0.14000000000000001</v>
      </c>
      <c r="X27" s="70">
        <f t="shared" si="20"/>
        <v>112.50999999999999</v>
      </c>
      <c r="Y27" s="50">
        <v>3</v>
      </c>
      <c r="Z27" s="70">
        <f t="shared" si="21"/>
        <v>150</v>
      </c>
      <c r="AA27" s="70">
        <f t="shared" si="22"/>
        <v>10.5</v>
      </c>
      <c r="AB27" s="51">
        <v>50</v>
      </c>
      <c r="AC27" s="51">
        <v>10</v>
      </c>
      <c r="AD27" s="51"/>
      <c r="AE27" s="70">
        <f t="shared" si="23"/>
        <v>220.5</v>
      </c>
      <c r="AF27" s="51"/>
      <c r="AG27" s="70">
        <f t="shared" si="24"/>
        <v>333.01</v>
      </c>
      <c r="AH27" s="71"/>
      <c r="AI27" s="51"/>
    </row>
    <row r="28" spans="1:35" x14ac:dyDescent="0.2">
      <c r="A28" s="48"/>
      <c r="B28" s="49"/>
      <c r="C28" s="54"/>
      <c r="D28" s="54"/>
      <c r="E28" s="69">
        <f t="shared" si="13"/>
        <v>0</v>
      </c>
      <c r="F28" s="70">
        <f t="shared" si="14"/>
        <v>0</v>
      </c>
      <c r="G28" s="50"/>
      <c r="H28" s="70">
        <f t="shared" si="15"/>
        <v>0</v>
      </c>
      <c r="I28" s="50"/>
      <c r="J28" s="51"/>
      <c r="K28" s="70">
        <f t="shared" si="16"/>
        <v>0</v>
      </c>
      <c r="L28" s="51"/>
      <c r="M28" s="50"/>
      <c r="N28" s="70">
        <f t="shared" si="17"/>
        <v>0</v>
      </c>
      <c r="O28" s="50"/>
      <c r="P28" s="70">
        <f t="shared" si="18"/>
        <v>0</v>
      </c>
      <c r="Q28" s="50"/>
      <c r="R28" s="70">
        <f t="shared" si="19"/>
        <v>0</v>
      </c>
      <c r="S28" s="70">
        <f>ROUND(($P$28+$R$28+($J$18*$J$28))*S$18,2)</f>
        <v>0</v>
      </c>
      <c r="T28" s="70">
        <f>ROUND(($P$28+$R$28+($J$18*$J$28))*T$18,2)</f>
        <v>0</v>
      </c>
      <c r="U28" s="70">
        <f>ROUND(($P$28+$R$28+($J$18*$J$28))*U$18,2)</f>
        <v>0</v>
      </c>
      <c r="V28" s="70">
        <f>ROUND(($P$28+$R$28+($J$18*$J$28))*V$18,2)</f>
        <v>0</v>
      </c>
      <c r="W28" s="70">
        <f>ROUND(($P$28+$R$28+($J$18*$J$28))*W$18,2)</f>
        <v>0</v>
      </c>
      <c r="X28" s="70">
        <f t="shared" si="20"/>
        <v>0</v>
      </c>
      <c r="Y28" s="50"/>
      <c r="Z28" s="70">
        <f t="shared" si="21"/>
        <v>0</v>
      </c>
      <c r="AA28" s="70">
        <f t="shared" si="22"/>
        <v>0</v>
      </c>
      <c r="AB28" s="51"/>
      <c r="AC28" s="51"/>
      <c r="AD28" s="51"/>
      <c r="AE28" s="70">
        <f t="shared" si="23"/>
        <v>0</v>
      </c>
      <c r="AF28" s="51"/>
      <c r="AG28" s="70">
        <f t="shared" si="24"/>
        <v>0</v>
      </c>
      <c r="AH28" s="71"/>
      <c r="AI28" s="51"/>
    </row>
    <row r="29" spans="1:35" x14ac:dyDescent="0.2">
      <c r="A29" s="48"/>
      <c r="B29" s="49"/>
      <c r="C29" s="54"/>
      <c r="D29" s="54"/>
      <c r="E29" s="69">
        <f t="shared" si="13"/>
        <v>0</v>
      </c>
      <c r="F29" s="70">
        <f t="shared" si="14"/>
        <v>0</v>
      </c>
      <c r="G29" s="50"/>
      <c r="H29" s="70">
        <f t="shared" si="15"/>
        <v>0</v>
      </c>
      <c r="I29" s="50"/>
      <c r="J29" s="51"/>
      <c r="K29" s="70">
        <f t="shared" si="16"/>
        <v>0</v>
      </c>
      <c r="L29" s="51"/>
      <c r="M29" s="50"/>
      <c r="N29" s="70">
        <f t="shared" si="17"/>
        <v>0</v>
      </c>
      <c r="O29" s="50"/>
      <c r="P29" s="70">
        <f t="shared" si="18"/>
        <v>0</v>
      </c>
      <c r="Q29" s="50"/>
      <c r="R29" s="70">
        <f t="shared" si="19"/>
        <v>0</v>
      </c>
      <c r="S29" s="70">
        <f>ROUND(($P$29+$R$29+($J$18*$J$29))*S$18,2)</f>
        <v>0</v>
      </c>
      <c r="T29" s="70">
        <f>ROUND(($P$29+$R$29+($J$18*$J$29))*T$18,2)</f>
        <v>0</v>
      </c>
      <c r="U29" s="70">
        <f>ROUND(($P$29+$R$29+($J$18*$J$29))*U$18,2)</f>
        <v>0</v>
      </c>
      <c r="V29" s="70">
        <f>ROUND(($P$29+$R$29+($J$18*$J$29))*V$18,2)</f>
        <v>0</v>
      </c>
      <c r="W29" s="70">
        <f>ROUND(($P$29+$R$29+($J$18*$J$29))*W$18,2)</f>
        <v>0</v>
      </c>
      <c r="X29" s="70">
        <f t="shared" si="20"/>
        <v>0</v>
      </c>
      <c r="Y29" s="50"/>
      <c r="Z29" s="70">
        <f t="shared" si="21"/>
        <v>0</v>
      </c>
      <c r="AA29" s="70">
        <f t="shared" si="22"/>
        <v>0</v>
      </c>
      <c r="AB29" s="51"/>
      <c r="AC29" s="51"/>
      <c r="AD29" s="51"/>
      <c r="AE29" s="70">
        <f t="shared" si="23"/>
        <v>0</v>
      </c>
      <c r="AF29" s="51"/>
      <c r="AG29" s="70">
        <f t="shared" si="24"/>
        <v>0</v>
      </c>
      <c r="AH29" s="71"/>
      <c r="AI29" s="51"/>
    </row>
    <row r="30" spans="1:35" x14ac:dyDescent="0.2">
      <c r="F30" s="78">
        <f>SUM(F21:F29)</f>
        <v>280</v>
      </c>
      <c r="H30" s="78">
        <f>SUM(H21:H29)</f>
        <v>0</v>
      </c>
      <c r="K30" s="78">
        <f>SUM(K21:K29)</f>
        <v>252</v>
      </c>
      <c r="L30" s="79"/>
      <c r="N30" s="78">
        <f>SUM(N21:N29)</f>
        <v>0</v>
      </c>
      <c r="P30" s="78">
        <f>SUM(P21:P29)</f>
        <v>540</v>
      </c>
      <c r="R30" s="78">
        <f t="shared" ref="R30:W30" si="25">SUM(R21:R29)</f>
        <v>0</v>
      </c>
      <c r="S30" s="78">
        <f t="shared" si="25"/>
        <v>41.66</v>
      </c>
      <c r="T30" s="78">
        <f t="shared" si="25"/>
        <v>8.5400000000000009</v>
      </c>
      <c r="U30" s="78">
        <f t="shared" si="25"/>
        <v>80.91</v>
      </c>
      <c r="V30" s="78">
        <f t="shared" si="25"/>
        <v>19.39</v>
      </c>
      <c r="W30" s="78">
        <f t="shared" si="25"/>
        <v>0.90000000000000013</v>
      </c>
      <c r="AE30" s="78">
        <f>SUM(AE21:AE29)</f>
        <v>1323</v>
      </c>
      <c r="AF30" s="78">
        <f>SUM(AF21:AF29)</f>
        <v>0</v>
      </c>
      <c r="AG30" s="72">
        <f>SUM(AG21:AG29)</f>
        <v>2546.3999999999996</v>
      </c>
      <c r="AH30" s="71"/>
      <c r="AI30" s="70">
        <f>SUM(AI21:AI29)</f>
        <v>0</v>
      </c>
    </row>
    <row r="31" spans="1:35" ht="5.0999999999999996" customHeight="1" x14ac:dyDescent="0.2"/>
    <row r="32" spans="1:35" x14ac:dyDescent="0.2">
      <c r="A32" s="47"/>
      <c r="B32" s="61" t="s">
        <v>37</v>
      </c>
      <c r="C32" s="26"/>
      <c r="D32" s="26"/>
      <c r="E32" s="26"/>
      <c r="F32" s="58">
        <f>+F1</f>
        <v>10</v>
      </c>
      <c r="G32" s="59"/>
      <c r="H32" s="58">
        <f>+H1</f>
        <v>90</v>
      </c>
      <c r="I32" s="58">
        <f>+I1</f>
        <v>1.2</v>
      </c>
      <c r="J32" s="58">
        <f>+J1</f>
        <v>22</v>
      </c>
      <c r="K32" s="59"/>
      <c r="L32" s="59" t="s">
        <v>7</v>
      </c>
      <c r="M32" s="59">
        <f>+M1</f>
        <v>0.45</v>
      </c>
      <c r="N32" s="59"/>
      <c r="O32" s="58">
        <f>+O1</f>
        <v>30</v>
      </c>
      <c r="P32" s="59"/>
      <c r="Q32" s="58">
        <f>+Q1</f>
        <v>50</v>
      </c>
      <c r="R32" s="59"/>
      <c r="S32" s="38">
        <f>+S1</f>
        <v>6.2E-2</v>
      </c>
      <c r="T32" s="38">
        <f>+T1</f>
        <v>1.4500000000000001E-2</v>
      </c>
      <c r="U32" s="38">
        <f>+U1</f>
        <v>0.13900000000000001</v>
      </c>
      <c r="V32" s="38">
        <f>+V1</f>
        <v>3.3000000000000002E-2</v>
      </c>
      <c r="W32" s="38">
        <f>+W1</f>
        <v>1.5E-3</v>
      </c>
      <c r="X32" s="26"/>
      <c r="Y32" s="25">
        <v>50</v>
      </c>
      <c r="Z32" s="63"/>
      <c r="AA32" s="38">
        <f>+AA1</f>
        <v>7.0000000000000007E-2</v>
      </c>
      <c r="AB32" s="38"/>
      <c r="AC32" s="38"/>
      <c r="AD32" s="58">
        <v>10</v>
      </c>
      <c r="AE32" s="26"/>
      <c r="AF32" s="26"/>
      <c r="AG32" s="26"/>
      <c r="AH32" s="26"/>
      <c r="AI32" s="26" t="s">
        <v>7</v>
      </c>
    </row>
    <row r="33" spans="1:35" x14ac:dyDescent="0.2">
      <c r="A33" s="65"/>
      <c r="B33" s="65"/>
      <c r="C33" s="66" t="s">
        <v>11</v>
      </c>
      <c r="D33" s="66" t="s">
        <v>1</v>
      </c>
      <c r="E33" s="66" t="s">
        <v>30</v>
      </c>
      <c r="F33" s="66" t="s">
        <v>21</v>
      </c>
      <c r="G33" s="66" t="s">
        <v>11</v>
      </c>
      <c r="H33" s="66" t="s">
        <v>2</v>
      </c>
      <c r="I33" s="66" t="s">
        <v>7</v>
      </c>
      <c r="J33" s="66" t="s">
        <v>3</v>
      </c>
      <c r="K33" s="66" t="s">
        <v>17</v>
      </c>
      <c r="L33" s="66" t="s">
        <v>5</v>
      </c>
      <c r="M33" s="66" t="s">
        <v>5</v>
      </c>
      <c r="N33" s="66" t="s">
        <v>5</v>
      </c>
      <c r="O33" s="66" t="s">
        <v>9</v>
      </c>
      <c r="P33" s="66" t="s">
        <v>15</v>
      </c>
      <c r="Q33" s="66" t="s">
        <v>18</v>
      </c>
      <c r="R33" s="66" t="s">
        <v>20</v>
      </c>
      <c r="S33" s="66"/>
      <c r="T33" s="66"/>
      <c r="U33" s="66"/>
      <c r="V33" s="66" t="s">
        <v>24</v>
      </c>
      <c r="W33" s="66"/>
      <c r="X33" s="66" t="s">
        <v>17</v>
      </c>
      <c r="Y33" s="66" t="s">
        <v>11</v>
      </c>
      <c r="Z33" s="66" t="s">
        <v>7</v>
      </c>
      <c r="AA33" s="66" t="s">
        <v>28</v>
      </c>
      <c r="AB33" s="66" t="s">
        <v>46</v>
      </c>
      <c r="AC33" s="66" t="s">
        <v>46</v>
      </c>
      <c r="AD33" s="66" t="s">
        <v>46</v>
      </c>
      <c r="AE33" s="66" t="s">
        <v>17</v>
      </c>
      <c r="AF33" s="66" t="s">
        <v>33</v>
      </c>
      <c r="AG33" s="66" t="s">
        <v>17</v>
      </c>
      <c r="AH33" s="66"/>
      <c r="AI33" s="66" t="s">
        <v>43</v>
      </c>
    </row>
    <row r="34" spans="1:35" x14ac:dyDescent="0.2">
      <c r="A34" s="67" t="s">
        <v>0</v>
      </c>
      <c r="B34" s="67" t="s">
        <v>45</v>
      </c>
      <c r="C34" s="68" t="s">
        <v>12</v>
      </c>
      <c r="D34" s="68" t="s">
        <v>39</v>
      </c>
      <c r="E34" s="68" t="s">
        <v>31</v>
      </c>
      <c r="F34" s="68" t="s">
        <v>16</v>
      </c>
      <c r="G34" s="68" t="s">
        <v>14</v>
      </c>
      <c r="H34" s="68" t="s">
        <v>16</v>
      </c>
      <c r="I34" s="68" t="s">
        <v>6</v>
      </c>
      <c r="J34" s="68" t="s">
        <v>32</v>
      </c>
      <c r="K34" s="68" t="s">
        <v>4</v>
      </c>
      <c r="L34" s="68" t="s">
        <v>106</v>
      </c>
      <c r="M34" s="68" t="s">
        <v>6</v>
      </c>
      <c r="N34" s="68" t="s">
        <v>16</v>
      </c>
      <c r="O34" s="68" t="s">
        <v>10</v>
      </c>
      <c r="P34" s="68" t="s">
        <v>16</v>
      </c>
      <c r="Q34" s="68" t="s">
        <v>19</v>
      </c>
      <c r="R34" s="68" t="s">
        <v>16</v>
      </c>
      <c r="S34" s="68" t="s">
        <v>22</v>
      </c>
      <c r="T34" s="68" t="s">
        <v>23</v>
      </c>
      <c r="U34" s="68" t="s">
        <v>24</v>
      </c>
      <c r="V34" s="68" t="s">
        <v>25</v>
      </c>
      <c r="W34" s="68" t="s">
        <v>26</v>
      </c>
      <c r="X34" s="68" t="s">
        <v>27</v>
      </c>
      <c r="Y34" s="68" t="s">
        <v>29</v>
      </c>
      <c r="Z34" s="68" t="s">
        <v>8</v>
      </c>
      <c r="AA34" s="68" t="s">
        <v>29</v>
      </c>
      <c r="AB34" s="68" t="s">
        <v>6</v>
      </c>
      <c r="AC34" s="68" t="s">
        <v>13</v>
      </c>
      <c r="AD34" s="68" t="s">
        <v>143</v>
      </c>
      <c r="AE34" s="68" t="s">
        <v>8</v>
      </c>
      <c r="AF34" s="68" t="s">
        <v>34</v>
      </c>
      <c r="AG34" s="68" t="s">
        <v>16</v>
      </c>
      <c r="AH34" s="68"/>
      <c r="AI34" s="68" t="s">
        <v>44</v>
      </c>
    </row>
    <row r="35" spans="1:35" x14ac:dyDescent="0.2">
      <c r="A35" s="48"/>
      <c r="B35" s="49"/>
      <c r="C35" s="54"/>
      <c r="D35" s="54"/>
      <c r="E35" s="69">
        <f>+C35*D35</f>
        <v>0</v>
      </c>
      <c r="F35" s="70">
        <f>ROUND(E35*$F$32,2)</f>
        <v>0</v>
      </c>
      <c r="G35" s="50"/>
      <c r="H35" s="70">
        <f>ROUND(G35*$H$32,2)</f>
        <v>0</v>
      </c>
      <c r="I35" s="50"/>
      <c r="J35" s="51"/>
      <c r="K35" s="70">
        <f>ROUND((I35*$I$32)+(J35*$J$32),2)</f>
        <v>0</v>
      </c>
      <c r="L35" s="51"/>
      <c r="M35" s="50"/>
      <c r="N35" s="70">
        <f>ROUND(L35+(M35*$M$32),2)</f>
        <v>0</v>
      </c>
      <c r="O35" s="50"/>
      <c r="P35" s="70">
        <f>ROUND(O35*$O$32,2)</f>
        <v>0</v>
      </c>
      <c r="Q35" s="50"/>
      <c r="R35" s="70">
        <f>ROUND(Q35*$Q$32,2)</f>
        <v>0</v>
      </c>
      <c r="S35" s="70">
        <f>ROUND(($P$35+$R$35+($J$32*$J$35))*S$32,2)</f>
        <v>0</v>
      </c>
      <c r="T35" s="70">
        <f>ROUND(($P$35+$R$35+($J$32*$J$35))*T$32,2)</f>
        <v>0</v>
      </c>
      <c r="U35" s="70">
        <f>ROUND(($P$35+$R$35+($J$32*$J$35))*U$32,2)</f>
        <v>0</v>
      </c>
      <c r="V35" s="70">
        <f>ROUND(($P$35+$R$35+($J$32*$J$35))*V$32,2)</f>
        <v>0</v>
      </c>
      <c r="W35" s="70">
        <f>ROUND(($P$35+$R$35+($J$32*$J$35))*W$32,2)</f>
        <v>0</v>
      </c>
      <c r="X35" s="70">
        <f>+P35+R35+SUM(S35:W35)</f>
        <v>0</v>
      </c>
      <c r="Y35" s="50"/>
      <c r="Z35" s="70">
        <f>ROUND(Y35*$Y$32,2)</f>
        <v>0</v>
      </c>
      <c r="AA35" s="70">
        <f>ROUND(Z35*$AA$32,2)</f>
        <v>0</v>
      </c>
      <c r="AB35" s="51"/>
      <c r="AC35" s="51"/>
      <c r="AD35" s="51"/>
      <c r="AE35" s="70">
        <f>SUM(Z35:AD35)</f>
        <v>0</v>
      </c>
      <c r="AF35" s="51"/>
      <c r="AG35" s="70">
        <f>+F35+H35+K35+N35+X35+AE35+AF35</f>
        <v>0</v>
      </c>
      <c r="AH35" s="70"/>
      <c r="AI35" s="51"/>
    </row>
    <row r="36" spans="1:35" x14ac:dyDescent="0.2">
      <c r="A36" s="48"/>
      <c r="B36" s="49"/>
      <c r="C36" s="54"/>
      <c r="D36" s="54"/>
      <c r="E36" s="69">
        <f t="shared" ref="E36:E43" si="26">+C36*D36</f>
        <v>0</v>
      </c>
      <c r="F36" s="70">
        <f t="shared" ref="F36:F43" si="27">ROUND(E36*$F$32,2)</f>
        <v>0</v>
      </c>
      <c r="G36" s="50"/>
      <c r="H36" s="70">
        <f t="shared" ref="H36:H43" si="28">ROUND(G36*$H$32,2)</f>
        <v>0</v>
      </c>
      <c r="I36" s="50"/>
      <c r="J36" s="51"/>
      <c r="K36" s="70">
        <f t="shared" ref="K36:K43" si="29">ROUND((I36*$I$32)+(J36*$J$32),2)</f>
        <v>0</v>
      </c>
      <c r="L36" s="51"/>
      <c r="M36" s="50"/>
      <c r="N36" s="70">
        <f t="shared" ref="N36:N43" si="30">ROUND(L36+(M36*$M$32),2)</f>
        <v>0</v>
      </c>
      <c r="O36" s="50"/>
      <c r="P36" s="70">
        <f t="shared" ref="P36:P43" si="31">ROUND(O36*$O$32,2)</f>
        <v>0</v>
      </c>
      <c r="Q36" s="50"/>
      <c r="R36" s="70">
        <f t="shared" ref="R36:R43" si="32">ROUND(Q36*$Q$32,2)</f>
        <v>0</v>
      </c>
      <c r="S36" s="70">
        <f>ROUND(($P$36+$R$36+($J$32*$J$36))*S$32,2)</f>
        <v>0</v>
      </c>
      <c r="T36" s="70">
        <f>ROUND(($P$36+$R$36+($J$32*$J$36))*T$32,2)</f>
        <v>0</v>
      </c>
      <c r="U36" s="70">
        <f>ROUND(($P$36+$R$36+($J$32*$J$36))*U$32,2)</f>
        <v>0</v>
      </c>
      <c r="V36" s="70">
        <f>ROUND(($P$36+$R$36+($J$32*$J$36))*V$32,2)</f>
        <v>0</v>
      </c>
      <c r="W36" s="70">
        <f>ROUND(($P$36+$R$36+($J$32*$J$36))*W$32,2)</f>
        <v>0</v>
      </c>
      <c r="X36" s="70">
        <f t="shared" ref="X36:X43" si="33">+P36+R36+SUM(S36:W36)</f>
        <v>0</v>
      </c>
      <c r="Y36" s="50"/>
      <c r="Z36" s="70">
        <f t="shared" ref="Z36:Z43" si="34">ROUND(Y36*$Y$32,2)</f>
        <v>0</v>
      </c>
      <c r="AA36" s="70">
        <f t="shared" ref="AA36:AA43" si="35">ROUND(Z36*$AA$32,2)</f>
        <v>0</v>
      </c>
      <c r="AB36" s="51"/>
      <c r="AC36" s="51"/>
      <c r="AD36" s="51"/>
      <c r="AE36" s="70">
        <f t="shared" ref="AE36:AE43" si="36">SUM(Z36:AD36)</f>
        <v>0</v>
      </c>
      <c r="AF36" s="51"/>
      <c r="AG36" s="70">
        <f t="shared" ref="AG36:AG43" si="37">+F36+H36+K36+N36+X36+AE36+AF36</f>
        <v>0</v>
      </c>
      <c r="AH36" s="70"/>
      <c r="AI36" s="51"/>
    </row>
    <row r="37" spans="1:35" x14ac:dyDescent="0.2">
      <c r="A37" s="48"/>
      <c r="B37" s="49"/>
      <c r="C37" s="54"/>
      <c r="D37" s="54"/>
      <c r="E37" s="69">
        <f t="shared" si="26"/>
        <v>0</v>
      </c>
      <c r="F37" s="70">
        <f t="shared" si="27"/>
        <v>0</v>
      </c>
      <c r="G37" s="50"/>
      <c r="H37" s="70">
        <f t="shared" si="28"/>
        <v>0</v>
      </c>
      <c r="I37" s="50"/>
      <c r="J37" s="51"/>
      <c r="K37" s="70">
        <f t="shared" si="29"/>
        <v>0</v>
      </c>
      <c r="L37" s="51"/>
      <c r="M37" s="50"/>
      <c r="N37" s="70">
        <f t="shared" si="30"/>
        <v>0</v>
      </c>
      <c r="O37" s="50"/>
      <c r="P37" s="70">
        <f t="shared" si="31"/>
        <v>0</v>
      </c>
      <c r="Q37" s="50"/>
      <c r="R37" s="70">
        <f t="shared" si="32"/>
        <v>0</v>
      </c>
      <c r="S37" s="70">
        <f>ROUND(($P$37+$R$37+($J$32*$J$37))*S$32,2)</f>
        <v>0</v>
      </c>
      <c r="T37" s="70">
        <f>ROUND(($P$37+$R$37+($J$32*$J$37))*T$32,2)</f>
        <v>0</v>
      </c>
      <c r="U37" s="70">
        <f>ROUND(($P$37+$R$37+($J$32*$J$37))*U$32,2)</f>
        <v>0</v>
      </c>
      <c r="V37" s="70">
        <f>ROUND(($P$37+$R$37+($J$32*$J$37))*V$32,2)</f>
        <v>0</v>
      </c>
      <c r="W37" s="70">
        <f>ROUND(($P$37+$R$37+($J$32*$J$37))*W$32,2)</f>
        <v>0</v>
      </c>
      <c r="X37" s="70">
        <f t="shared" si="33"/>
        <v>0</v>
      </c>
      <c r="Y37" s="50"/>
      <c r="Z37" s="70">
        <f t="shared" si="34"/>
        <v>0</v>
      </c>
      <c r="AA37" s="70">
        <f t="shared" si="35"/>
        <v>0</v>
      </c>
      <c r="AB37" s="51"/>
      <c r="AC37" s="51"/>
      <c r="AD37" s="51"/>
      <c r="AE37" s="70">
        <f t="shared" si="36"/>
        <v>0</v>
      </c>
      <c r="AF37" s="51"/>
      <c r="AG37" s="70">
        <f t="shared" si="37"/>
        <v>0</v>
      </c>
      <c r="AH37" s="70"/>
      <c r="AI37" s="51"/>
    </row>
    <row r="38" spans="1:35" x14ac:dyDescent="0.2">
      <c r="A38" s="48"/>
      <c r="B38" s="49"/>
      <c r="C38" s="54"/>
      <c r="D38" s="54"/>
      <c r="E38" s="69">
        <f t="shared" si="26"/>
        <v>0</v>
      </c>
      <c r="F38" s="70">
        <f t="shared" si="27"/>
        <v>0</v>
      </c>
      <c r="G38" s="50"/>
      <c r="H38" s="70">
        <f t="shared" si="28"/>
        <v>0</v>
      </c>
      <c r="I38" s="50"/>
      <c r="J38" s="51"/>
      <c r="K38" s="70">
        <f t="shared" si="29"/>
        <v>0</v>
      </c>
      <c r="L38" s="51"/>
      <c r="M38" s="50"/>
      <c r="N38" s="70">
        <f t="shared" si="30"/>
        <v>0</v>
      </c>
      <c r="O38" s="50"/>
      <c r="P38" s="70">
        <f t="shared" si="31"/>
        <v>0</v>
      </c>
      <c r="Q38" s="50"/>
      <c r="R38" s="70">
        <f t="shared" si="32"/>
        <v>0</v>
      </c>
      <c r="S38" s="70">
        <f>ROUND(($P$38+$R$38+($J$32*$J$38))*S$32,2)</f>
        <v>0</v>
      </c>
      <c r="T38" s="70">
        <f>ROUND(($P$38+$R$38+($J$32*$J$38))*T$32,2)</f>
        <v>0</v>
      </c>
      <c r="U38" s="70">
        <f>ROUND(($P$38+$R$38+($J$32*$J$38))*U$32,2)</f>
        <v>0</v>
      </c>
      <c r="V38" s="70">
        <f>ROUND(($P$38+$R$38+($J$32*$J$38))*V$32,2)</f>
        <v>0</v>
      </c>
      <c r="W38" s="70">
        <f>ROUND(($P$38+$R$38+($J$32*$J$38))*W$32,2)</f>
        <v>0</v>
      </c>
      <c r="X38" s="70">
        <f t="shared" si="33"/>
        <v>0</v>
      </c>
      <c r="Y38" s="50"/>
      <c r="Z38" s="70">
        <f t="shared" si="34"/>
        <v>0</v>
      </c>
      <c r="AA38" s="70">
        <f t="shared" si="35"/>
        <v>0</v>
      </c>
      <c r="AB38" s="51"/>
      <c r="AC38" s="51"/>
      <c r="AD38" s="51"/>
      <c r="AE38" s="70">
        <f t="shared" si="36"/>
        <v>0</v>
      </c>
      <c r="AF38" s="51"/>
      <c r="AG38" s="70">
        <f t="shared" si="37"/>
        <v>0</v>
      </c>
      <c r="AH38" s="70"/>
      <c r="AI38" s="51"/>
    </row>
    <row r="39" spans="1:35" x14ac:dyDescent="0.2">
      <c r="A39" s="48"/>
      <c r="B39" s="49"/>
      <c r="C39" s="54"/>
      <c r="D39" s="54"/>
      <c r="E39" s="69">
        <f t="shared" si="26"/>
        <v>0</v>
      </c>
      <c r="F39" s="70">
        <f t="shared" si="27"/>
        <v>0</v>
      </c>
      <c r="G39" s="50"/>
      <c r="H39" s="70">
        <f t="shared" si="28"/>
        <v>0</v>
      </c>
      <c r="I39" s="50"/>
      <c r="J39" s="51"/>
      <c r="K39" s="70">
        <f t="shared" si="29"/>
        <v>0</v>
      </c>
      <c r="L39" s="51"/>
      <c r="M39" s="50"/>
      <c r="N39" s="70">
        <f t="shared" si="30"/>
        <v>0</v>
      </c>
      <c r="O39" s="50"/>
      <c r="P39" s="70">
        <f t="shared" si="31"/>
        <v>0</v>
      </c>
      <c r="Q39" s="50"/>
      <c r="R39" s="70">
        <f t="shared" si="32"/>
        <v>0</v>
      </c>
      <c r="S39" s="70">
        <f>ROUND(($P$39+$R$39+($J$32*$J$39))*S$32,2)</f>
        <v>0</v>
      </c>
      <c r="T39" s="70">
        <f>ROUND(($P$39+$R$39+($J$32*$J$39))*T$32,2)</f>
        <v>0</v>
      </c>
      <c r="U39" s="70">
        <f>ROUND(($P$39+$R$39+($J$32*$J$39))*U$32,2)</f>
        <v>0</v>
      </c>
      <c r="V39" s="70">
        <f>ROUND(($P$39+$R$39+($J$32*$J$39))*V$32,2)</f>
        <v>0</v>
      </c>
      <c r="W39" s="70">
        <f>ROUND(($P$39+$R$39+($J$32*$J$39))*W$32,2)</f>
        <v>0</v>
      </c>
      <c r="X39" s="70">
        <f t="shared" si="33"/>
        <v>0</v>
      </c>
      <c r="Y39" s="50"/>
      <c r="Z39" s="70">
        <f t="shared" si="34"/>
        <v>0</v>
      </c>
      <c r="AA39" s="70">
        <f t="shared" si="35"/>
        <v>0</v>
      </c>
      <c r="AB39" s="51"/>
      <c r="AC39" s="51"/>
      <c r="AD39" s="51"/>
      <c r="AE39" s="70">
        <f t="shared" si="36"/>
        <v>0</v>
      </c>
      <c r="AF39" s="51"/>
      <c r="AG39" s="70">
        <f t="shared" si="37"/>
        <v>0</v>
      </c>
      <c r="AH39" s="70"/>
      <c r="AI39" s="51"/>
    </row>
    <row r="40" spans="1:35" x14ac:dyDescent="0.2">
      <c r="A40" s="48"/>
      <c r="B40" s="49"/>
      <c r="C40" s="54"/>
      <c r="D40" s="54"/>
      <c r="E40" s="69">
        <f t="shared" si="26"/>
        <v>0</v>
      </c>
      <c r="F40" s="70">
        <f t="shared" si="27"/>
        <v>0</v>
      </c>
      <c r="G40" s="50"/>
      <c r="H40" s="70">
        <f t="shared" si="28"/>
        <v>0</v>
      </c>
      <c r="I40" s="50"/>
      <c r="J40" s="51"/>
      <c r="K40" s="70">
        <f t="shared" si="29"/>
        <v>0</v>
      </c>
      <c r="L40" s="51"/>
      <c r="M40" s="50"/>
      <c r="N40" s="70">
        <f t="shared" si="30"/>
        <v>0</v>
      </c>
      <c r="O40" s="50"/>
      <c r="P40" s="70">
        <f t="shared" si="31"/>
        <v>0</v>
      </c>
      <c r="Q40" s="50"/>
      <c r="R40" s="70">
        <f t="shared" si="32"/>
        <v>0</v>
      </c>
      <c r="S40" s="70">
        <f>ROUND(($P$40+$R$40+($J$32*$J$40))*S$32,2)</f>
        <v>0</v>
      </c>
      <c r="T40" s="70">
        <f>ROUND(($P$40+$R$40+($J$32*$J$40))*T$32,2)</f>
        <v>0</v>
      </c>
      <c r="U40" s="70">
        <f>ROUND(($P$40+$R$40+($J$32*$J$40))*U$32,2)</f>
        <v>0</v>
      </c>
      <c r="V40" s="70">
        <f>ROUND(($P$40+$R$40+($J$32*$J$40))*V$32,2)</f>
        <v>0</v>
      </c>
      <c r="W40" s="70">
        <f>ROUND(($P$40+$R$40+($J$32*$J$40))*W$32,2)</f>
        <v>0</v>
      </c>
      <c r="X40" s="70">
        <f t="shared" si="33"/>
        <v>0</v>
      </c>
      <c r="Y40" s="50"/>
      <c r="Z40" s="70">
        <f t="shared" si="34"/>
        <v>0</v>
      </c>
      <c r="AA40" s="70">
        <f t="shared" si="35"/>
        <v>0</v>
      </c>
      <c r="AB40" s="51"/>
      <c r="AC40" s="51"/>
      <c r="AD40" s="51"/>
      <c r="AE40" s="70">
        <f t="shared" si="36"/>
        <v>0</v>
      </c>
      <c r="AF40" s="51"/>
      <c r="AG40" s="70">
        <f t="shared" si="37"/>
        <v>0</v>
      </c>
      <c r="AH40" s="70"/>
      <c r="AI40" s="51"/>
    </row>
    <row r="41" spans="1:35" x14ac:dyDescent="0.2">
      <c r="A41" s="48"/>
      <c r="B41" s="49"/>
      <c r="C41" s="54"/>
      <c r="D41" s="54"/>
      <c r="E41" s="69">
        <f t="shared" si="26"/>
        <v>0</v>
      </c>
      <c r="F41" s="70">
        <f t="shared" si="27"/>
        <v>0</v>
      </c>
      <c r="G41" s="50"/>
      <c r="H41" s="70">
        <f t="shared" si="28"/>
        <v>0</v>
      </c>
      <c r="I41" s="50"/>
      <c r="J41" s="51"/>
      <c r="K41" s="70">
        <f t="shared" si="29"/>
        <v>0</v>
      </c>
      <c r="L41" s="51"/>
      <c r="M41" s="50"/>
      <c r="N41" s="70">
        <f t="shared" si="30"/>
        <v>0</v>
      </c>
      <c r="O41" s="50"/>
      <c r="P41" s="70">
        <f t="shared" si="31"/>
        <v>0</v>
      </c>
      <c r="Q41" s="50"/>
      <c r="R41" s="70">
        <f t="shared" si="32"/>
        <v>0</v>
      </c>
      <c r="S41" s="70">
        <f>ROUND(($P$41+$R$41+($J$32*$J$41))*S$32,2)</f>
        <v>0</v>
      </c>
      <c r="T41" s="70">
        <f>ROUND(($P$41+$R$41+($J$32*$J$41))*T$32,2)</f>
        <v>0</v>
      </c>
      <c r="U41" s="70">
        <f>ROUND(($P$41+$R$41+($J$32*$J$41))*U$32,2)</f>
        <v>0</v>
      </c>
      <c r="V41" s="70">
        <f>ROUND(($P$41+$R$41+($J$32*$J$41))*V$32,2)</f>
        <v>0</v>
      </c>
      <c r="W41" s="70">
        <f>ROUND(($P$41+$R$41+($J$32*$J$41))*W$32,2)</f>
        <v>0</v>
      </c>
      <c r="X41" s="70">
        <f t="shared" si="33"/>
        <v>0</v>
      </c>
      <c r="Y41" s="50"/>
      <c r="Z41" s="70">
        <f t="shared" si="34"/>
        <v>0</v>
      </c>
      <c r="AA41" s="70">
        <f t="shared" si="35"/>
        <v>0</v>
      </c>
      <c r="AB41" s="51"/>
      <c r="AC41" s="51"/>
      <c r="AD41" s="51"/>
      <c r="AE41" s="70">
        <f t="shared" si="36"/>
        <v>0</v>
      </c>
      <c r="AF41" s="51"/>
      <c r="AG41" s="70">
        <f t="shared" si="37"/>
        <v>0</v>
      </c>
      <c r="AH41" s="70"/>
      <c r="AI41" s="51"/>
    </row>
    <row r="42" spans="1:35" x14ac:dyDescent="0.2">
      <c r="A42" s="48"/>
      <c r="B42" s="49"/>
      <c r="C42" s="54"/>
      <c r="D42" s="54"/>
      <c r="E42" s="69">
        <f t="shared" si="26"/>
        <v>0</v>
      </c>
      <c r="F42" s="70">
        <f t="shared" si="27"/>
        <v>0</v>
      </c>
      <c r="G42" s="50"/>
      <c r="H42" s="70">
        <f t="shared" si="28"/>
        <v>0</v>
      </c>
      <c r="I42" s="50"/>
      <c r="J42" s="51"/>
      <c r="K42" s="70">
        <f t="shared" si="29"/>
        <v>0</v>
      </c>
      <c r="L42" s="51"/>
      <c r="M42" s="50"/>
      <c r="N42" s="70">
        <f t="shared" si="30"/>
        <v>0</v>
      </c>
      <c r="O42" s="50"/>
      <c r="P42" s="70">
        <f t="shared" si="31"/>
        <v>0</v>
      </c>
      <c r="Q42" s="50"/>
      <c r="R42" s="70">
        <f t="shared" si="32"/>
        <v>0</v>
      </c>
      <c r="S42" s="70">
        <f>ROUND(($P$42+$R$42+($J$32*$J$42))*S$32,2)</f>
        <v>0</v>
      </c>
      <c r="T42" s="70">
        <f>ROUND(($P$42+$R$42+($J$32*$J$42))*T$32,2)</f>
        <v>0</v>
      </c>
      <c r="U42" s="70">
        <f>ROUND(($P$42+$R$42+($J$32*$J$42))*U$32,2)</f>
        <v>0</v>
      </c>
      <c r="V42" s="70">
        <f>ROUND(($P$42+$R$42+($J$32*$J$42))*V$32,2)</f>
        <v>0</v>
      </c>
      <c r="W42" s="70">
        <f>ROUND(($P$42+$R$42+($J$32*$J$42))*W$32,2)</f>
        <v>0</v>
      </c>
      <c r="X42" s="70">
        <f t="shared" si="33"/>
        <v>0</v>
      </c>
      <c r="Y42" s="50"/>
      <c r="Z42" s="70">
        <f t="shared" si="34"/>
        <v>0</v>
      </c>
      <c r="AA42" s="70">
        <f t="shared" si="35"/>
        <v>0</v>
      </c>
      <c r="AB42" s="51"/>
      <c r="AC42" s="51"/>
      <c r="AD42" s="51"/>
      <c r="AE42" s="70">
        <f t="shared" si="36"/>
        <v>0</v>
      </c>
      <c r="AF42" s="51"/>
      <c r="AG42" s="70">
        <f t="shared" si="37"/>
        <v>0</v>
      </c>
      <c r="AH42" s="70"/>
      <c r="AI42" s="51"/>
    </row>
    <row r="43" spans="1:35" x14ac:dyDescent="0.2">
      <c r="A43" s="48"/>
      <c r="B43" s="49"/>
      <c r="C43" s="54"/>
      <c r="D43" s="54"/>
      <c r="E43" s="69">
        <f t="shared" si="26"/>
        <v>0</v>
      </c>
      <c r="F43" s="70">
        <f t="shared" si="27"/>
        <v>0</v>
      </c>
      <c r="G43" s="50"/>
      <c r="H43" s="70">
        <f t="shared" si="28"/>
        <v>0</v>
      </c>
      <c r="I43" s="50"/>
      <c r="J43" s="51"/>
      <c r="K43" s="70">
        <f t="shared" si="29"/>
        <v>0</v>
      </c>
      <c r="L43" s="51"/>
      <c r="M43" s="50"/>
      <c r="N43" s="70">
        <f t="shared" si="30"/>
        <v>0</v>
      </c>
      <c r="O43" s="50"/>
      <c r="P43" s="70">
        <f t="shared" si="31"/>
        <v>0</v>
      </c>
      <c r="Q43" s="50"/>
      <c r="R43" s="70">
        <f t="shared" si="32"/>
        <v>0</v>
      </c>
      <c r="S43" s="70">
        <f>ROUND(($P$43+$R$43+($J$32*$J$43))*S$32,2)</f>
        <v>0</v>
      </c>
      <c r="T43" s="70">
        <f>ROUND(($P$43+$R$43+($J$32*$J$43))*T$32,2)</f>
        <v>0</v>
      </c>
      <c r="U43" s="70">
        <f>ROUND(($P$43+$R$43+($J$32*$J$43))*U$32,2)</f>
        <v>0</v>
      </c>
      <c r="V43" s="70">
        <f>ROUND(($P$43+$R$43+($J$32*$J$43))*V$32,2)</f>
        <v>0</v>
      </c>
      <c r="W43" s="70">
        <f>ROUND(($P$43+$R$43+($J$32*$J$43))*W$32,2)</f>
        <v>0</v>
      </c>
      <c r="X43" s="70">
        <f t="shared" si="33"/>
        <v>0</v>
      </c>
      <c r="Y43" s="50"/>
      <c r="Z43" s="70">
        <f t="shared" si="34"/>
        <v>0</v>
      </c>
      <c r="AA43" s="70">
        <f t="shared" si="35"/>
        <v>0</v>
      </c>
      <c r="AB43" s="51"/>
      <c r="AC43" s="51"/>
      <c r="AD43" s="51"/>
      <c r="AE43" s="70">
        <f t="shared" si="36"/>
        <v>0</v>
      </c>
      <c r="AF43" s="51"/>
      <c r="AG43" s="70">
        <f t="shared" si="37"/>
        <v>0</v>
      </c>
      <c r="AH43" s="70"/>
      <c r="AI43" s="51"/>
    </row>
    <row r="44" spans="1:35" x14ac:dyDescent="0.2">
      <c r="F44" s="78">
        <f>SUM(F35:F43)</f>
        <v>0</v>
      </c>
      <c r="H44" s="78">
        <f>SUM(H35:H43)</f>
        <v>0</v>
      </c>
      <c r="K44" s="78">
        <f>SUM(K35:K43)</f>
        <v>0</v>
      </c>
      <c r="L44" s="79"/>
      <c r="N44" s="78">
        <f>SUM(N35:N43)</f>
        <v>0</v>
      </c>
      <c r="P44" s="78">
        <f>SUM(P35:P43)</f>
        <v>0</v>
      </c>
      <c r="R44" s="78">
        <f t="shared" ref="R44:W44" si="38">SUM(R35:R43)</f>
        <v>0</v>
      </c>
      <c r="S44" s="78">
        <f t="shared" si="38"/>
        <v>0</v>
      </c>
      <c r="T44" s="78">
        <f t="shared" si="38"/>
        <v>0</v>
      </c>
      <c r="U44" s="78">
        <f t="shared" si="38"/>
        <v>0</v>
      </c>
      <c r="V44" s="78">
        <f t="shared" si="38"/>
        <v>0</v>
      </c>
      <c r="W44" s="78">
        <f t="shared" si="38"/>
        <v>0</v>
      </c>
      <c r="AE44" s="78">
        <f>SUM(AE35:AE43)</f>
        <v>0</v>
      </c>
      <c r="AF44" s="78">
        <f>SUM(AF35:AF43)</f>
        <v>0</v>
      </c>
      <c r="AG44" s="72">
        <f>SUM(AG35:AG43)</f>
        <v>0</v>
      </c>
      <c r="AH44" s="70"/>
      <c r="AI44" s="70">
        <f>SUM(AI35:AI43)</f>
        <v>0</v>
      </c>
    </row>
    <row r="45" spans="1:35" ht="5.0999999999999996" customHeight="1" x14ac:dyDescent="0.2"/>
    <row r="46" spans="1:35" x14ac:dyDescent="0.2">
      <c r="B46" s="80" t="s">
        <v>38</v>
      </c>
      <c r="C46" s="71"/>
      <c r="D46" s="71"/>
      <c r="E46" s="71"/>
      <c r="F46" s="78">
        <f>+F16+F30+F44</f>
        <v>1880</v>
      </c>
      <c r="G46" s="71"/>
      <c r="H46" s="78">
        <f>+H16+H30+H44</f>
        <v>0</v>
      </c>
      <c r="I46" s="71"/>
      <c r="J46" s="71"/>
      <c r="K46" s="78">
        <f>ROUND(K16+K30+K44,0)</f>
        <v>1836</v>
      </c>
      <c r="L46" s="78"/>
      <c r="M46" s="71"/>
      <c r="N46" s="78">
        <f>ROUND(N16+N30+N44,0)</f>
        <v>0</v>
      </c>
      <c r="O46" s="71"/>
      <c r="P46" s="78">
        <f>ROUND(P16+P30+P44,0)</f>
        <v>1500</v>
      </c>
      <c r="Q46" s="71"/>
      <c r="R46" s="78">
        <f t="shared" ref="R46:W46" si="39">ROUND(R16+R30+R44,0)</f>
        <v>0</v>
      </c>
      <c r="S46" s="78">
        <f t="shared" si="39"/>
        <v>142</v>
      </c>
      <c r="T46" s="78">
        <f t="shared" si="39"/>
        <v>32</v>
      </c>
      <c r="U46" s="78">
        <f t="shared" si="39"/>
        <v>306</v>
      </c>
      <c r="V46" s="78">
        <f t="shared" si="39"/>
        <v>73</v>
      </c>
      <c r="W46" s="78">
        <f t="shared" si="39"/>
        <v>3</v>
      </c>
      <c r="X46" s="78"/>
      <c r="Y46" s="78"/>
      <c r="Z46" s="71"/>
      <c r="AA46" s="71"/>
      <c r="AB46" s="71"/>
      <c r="AC46" s="71"/>
      <c r="AD46" s="71"/>
      <c r="AE46" s="78">
        <f>ROUND(AE16+AE30+AE44,0)</f>
        <v>3930</v>
      </c>
      <c r="AF46" s="78">
        <f>ROUND(AF16+AF30+AF44,0)</f>
        <v>0</v>
      </c>
      <c r="AG46" s="78">
        <f>ROUND(AG16+AG30+AG44,0)</f>
        <v>9702</v>
      </c>
      <c r="AI46" s="78">
        <f>ROUND(AI16+AI30+AI44,0)</f>
        <v>3727</v>
      </c>
    </row>
    <row r="47" spans="1:35" ht="5.0999999999999996" customHeight="1" x14ac:dyDescent="0.2"/>
    <row r="48" spans="1:35" x14ac:dyDescent="0.2">
      <c r="C48" s="81" t="s">
        <v>159</v>
      </c>
      <c r="M48" s="82" t="s">
        <v>48</v>
      </c>
      <c r="N48" s="83"/>
      <c r="O48" s="83"/>
      <c r="P48" s="83"/>
      <c r="Q48" s="84"/>
    </row>
    <row r="49" spans="3:33" x14ac:dyDescent="0.2">
      <c r="C49" s="81" t="s">
        <v>130</v>
      </c>
      <c r="M49" s="85" t="s">
        <v>129</v>
      </c>
      <c r="N49" s="86"/>
      <c r="O49" s="86"/>
      <c r="P49" s="87"/>
      <c r="Q49" s="55"/>
      <c r="AG49" s="88">
        <f>+AG46+SUM(Q49:Q51)</f>
        <v>9702</v>
      </c>
    </row>
    <row r="50" spans="3:33" x14ac:dyDescent="0.2">
      <c r="C50" s="81" t="s">
        <v>128</v>
      </c>
      <c r="M50" s="82" t="s">
        <v>110</v>
      </c>
      <c r="N50" s="83"/>
      <c r="O50" s="83"/>
      <c r="P50" s="84"/>
      <c r="Q50" s="51"/>
    </row>
    <row r="51" spans="3:33" x14ac:dyDescent="0.2">
      <c r="C51" s="89" t="s">
        <v>47</v>
      </c>
      <c r="M51" s="82" t="s">
        <v>111</v>
      </c>
      <c r="N51" s="83"/>
      <c r="O51" s="83"/>
      <c r="P51" s="84"/>
      <c r="Q51" s="51"/>
    </row>
  </sheetData>
  <sheetProtection selectLockedCells="1"/>
  <phoneticPr fontId="0" type="noConversion"/>
  <pageMargins left="0.12" right="0.46" top="0.76" bottom="0.57999999999999996" header="0.25" footer="0.26"/>
  <pageSetup scale="67" fitToWidth="2" orientation="landscape" horizontalDpi="300" verticalDpi="300" r:id="rId1"/>
  <headerFooter alignWithMargins="0">
    <oddHeader>&amp;C&amp;"Arial,Bold"SHIPROCK HIGH SCHOOL
FOOTBALL BUDGET
2017-2018</oddHeader>
    <oddFooter>&amp;L&amp;D      &amp;T&amp;C&amp;P of &amp;N&amp;R&amp;F</oddFooter>
  </headerFooter>
  <colBreaks count="1" manualBreakCount="1">
    <brk id="17" max="5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B869D-1546-4578-832E-76DB2E3789A3}">
  <sheetPr>
    <pageSetUpPr fitToPage="1"/>
  </sheetPr>
  <dimension ref="A1:AJ52"/>
  <sheetViews>
    <sheetView workbookViewId="0">
      <selection activeCell="Y27" sqref="Y27"/>
    </sheetView>
  </sheetViews>
  <sheetFormatPr defaultRowHeight="12.75" x14ac:dyDescent="0.2"/>
  <cols>
    <col min="1" max="1" width="11.28515625" style="95" customWidth="1"/>
    <col min="2" max="2" width="15.7109375" style="95" customWidth="1"/>
    <col min="3" max="3" width="6.7109375" style="95" bestFit="1" customWidth="1"/>
    <col min="4" max="4" width="9.5703125" style="95" bestFit="1" customWidth="1"/>
    <col min="5" max="5" width="8" style="95" bestFit="1" customWidth="1"/>
    <col min="6" max="6" width="11.85546875" style="95" customWidth="1"/>
    <col min="7" max="7" width="6.85546875" style="95" bestFit="1" customWidth="1"/>
    <col min="8" max="8" width="10.5703125" style="95" customWidth="1"/>
    <col min="9" max="9" width="9.42578125" style="95" bestFit="1" customWidth="1"/>
    <col min="10" max="10" width="10.5703125" style="95" bestFit="1" customWidth="1"/>
    <col min="11" max="11" width="11.42578125" style="95" customWidth="1"/>
    <col min="12" max="12" width="9.28515625" style="95" customWidth="1"/>
    <col min="13" max="13" width="7.42578125" style="95" bestFit="1" customWidth="1"/>
    <col min="14" max="14" width="9.28515625" style="95" bestFit="1" customWidth="1"/>
    <col min="15" max="15" width="8.28515625" style="95" bestFit="1" customWidth="1"/>
    <col min="16" max="16" width="11.42578125" style="95" customWidth="1"/>
    <col min="17" max="17" width="11.140625" style="95" bestFit="1" customWidth="1"/>
    <col min="18" max="18" width="11" style="95" customWidth="1"/>
    <col min="19" max="20" width="8.7109375" style="95" customWidth="1"/>
    <col min="21" max="22" width="9.140625" style="95"/>
    <col min="23" max="23" width="8.5703125" style="95" bestFit="1" customWidth="1"/>
    <col min="24" max="24" width="11.42578125" style="95" bestFit="1" customWidth="1"/>
    <col min="25" max="25" width="8.28515625" style="95" bestFit="1" customWidth="1"/>
    <col min="26" max="26" width="11" style="95" bestFit="1" customWidth="1"/>
    <col min="27" max="27" width="9.140625" style="95"/>
    <col min="28" max="28" width="8.28515625" style="95" bestFit="1" customWidth="1"/>
    <col min="29" max="29" width="7.85546875" style="95" bestFit="1" customWidth="1"/>
    <col min="30" max="30" width="9" style="95" bestFit="1" customWidth="1"/>
    <col min="31" max="31" width="11" style="95" customWidth="1"/>
    <col min="32" max="32" width="10.5703125" style="95" customWidth="1"/>
    <col min="33" max="33" width="12.140625" style="95" customWidth="1"/>
    <col min="34" max="34" width="1.7109375" style="95" customWidth="1"/>
    <col min="35" max="35" width="11.85546875" style="95" bestFit="1" customWidth="1"/>
    <col min="36" max="16384" width="9.140625" style="95"/>
  </cols>
  <sheetData>
    <row r="1" spans="1:35" x14ac:dyDescent="0.2">
      <c r="A1" s="26"/>
      <c r="B1" s="92" t="s">
        <v>35</v>
      </c>
      <c r="C1" s="26"/>
      <c r="D1" s="26"/>
      <c r="E1" s="26"/>
      <c r="F1" s="58">
        <f>+Football!F1</f>
        <v>10</v>
      </c>
      <c r="G1" s="59"/>
      <c r="H1" s="58">
        <f>+Football!H1</f>
        <v>90</v>
      </c>
      <c r="I1" s="58">
        <f>+Football!I1</f>
        <v>1.2</v>
      </c>
      <c r="J1" s="58">
        <f>+Football!J1</f>
        <v>22</v>
      </c>
      <c r="K1" s="59"/>
      <c r="L1" s="59" t="s">
        <v>7</v>
      </c>
      <c r="M1" s="59">
        <f>+Football!M1</f>
        <v>0.45</v>
      </c>
      <c r="N1" s="59"/>
      <c r="O1" s="58">
        <f>+Football!O1</f>
        <v>30</v>
      </c>
      <c r="P1" s="59"/>
      <c r="Q1" s="58">
        <f>+Football!Q1</f>
        <v>50</v>
      </c>
      <c r="R1" s="59"/>
      <c r="S1" s="90">
        <f>+Football!S1</f>
        <v>6.2E-2</v>
      </c>
      <c r="T1" s="90">
        <f>+Football!T1</f>
        <v>1.4500000000000001E-2</v>
      </c>
      <c r="U1" s="38">
        <f>+Football!U1</f>
        <v>0.13900000000000001</v>
      </c>
      <c r="V1" s="38">
        <f>+Football!V1</f>
        <v>3.3000000000000002E-2</v>
      </c>
      <c r="W1" s="38">
        <f>+Football!W1</f>
        <v>1.5E-3</v>
      </c>
      <c r="X1" s="26"/>
      <c r="Y1" s="25">
        <v>60</v>
      </c>
      <c r="Z1" s="63"/>
      <c r="AA1" s="38">
        <f>+Football!AA1</f>
        <v>7.0000000000000007E-2</v>
      </c>
      <c r="AB1" s="93" t="s">
        <v>146</v>
      </c>
      <c r="AC1" s="58">
        <v>10</v>
      </c>
      <c r="AD1" s="58">
        <v>10</v>
      </c>
      <c r="AE1" s="26"/>
      <c r="AF1" s="26"/>
      <c r="AG1" s="26"/>
      <c r="AH1" s="94"/>
      <c r="AI1" s="26" t="s">
        <v>7</v>
      </c>
    </row>
    <row r="2" spans="1:35" x14ac:dyDescent="0.2">
      <c r="A2" s="66"/>
      <c r="B2" s="66"/>
      <c r="C2" s="66" t="s">
        <v>11</v>
      </c>
      <c r="D2" s="66" t="s">
        <v>1</v>
      </c>
      <c r="E2" s="66" t="s">
        <v>30</v>
      </c>
      <c r="F2" s="66" t="s">
        <v>21</v>
      </c>
      <c r="G2" s="66" t="s">
        <v>11</v>
      </c>
      <c r="H2" s="66" t="s">
        <v>2</v>
      </c>
      <c r="I2" s="66" t="s">
        <v>7</v>
      </c>
      <c r="J2" s="66" t="s">
        <v>3</v>
      </c>
      <c r="K2" s="66" t="s">
        <v>17</v>
      </c>
      <c r="L2" s="66" t="s">
        <v>5</v>
      </c>
      <c r="M2" s="66" t="s">
        <v>5</v>
      </c>
      <c r="N2" s="66" t="s">
        <v>5</v>
      </c>
      <c r="O2" s="66" t="s">
        <v>9</v>
      </c>
      <c r="P2" s="66" t="s">
        <v>15</v>
      </c>
      <c r="Q2" s="66" t="s">
        <v>18</v>
      </c>
      <c r="R2" s="66" t="s">
        <v>20</v>
      </c>
      <c r="S2" s="66"/>
      <c r="T2" s="66"/>
      <c r="U2" s="66"/>
      <c r="V2" s="66" t="s">
        <v>24</v>
      </c>
      <c r="W2" s="66"/>
      <c r="X2" s="66" t="s">
        <v>17</v>
      </c>
      <c r="Y2" s="66" t="s">
        <v>11</v>
      </c>
      <c r="Z2" s="66" t="s">
        <v>7</v>
      </c>
      <c r="AA2" s="66" t="s">
        <v>28</v>
      </c>
      <c r="AB2" s="66" t="s">
        <v>46</v>
      </c>
      <c r="AC2" s="66" t="s">
        <v>46</v>
      </c>
      <c r="AD2" s="96" t="s">
        <v>46</v>
      </c>
      <c r="AE2" s="66" t="s">
        <v>17</v>
      </c>
      <c r="AF2" s="66" t="s">
        <v>33</v>
      </c>
      <c r="AG2" s="66" t="s">
        <v>17</v>
      </c>
      <c r="AH2" s="97"/>
      <c r="AI2" s="66" t="s">
        <v>43</v>
      </c>
    </row>
    <row r="3" spans="1:35" x14ac:dyDescent="0.2">
      <c r="A3" s="68" t="s">
        <v>0</v>
      </c>
      <c r="B3" s="68" t="s">
        <v>45</v>
      </c>
      <c r="C3" s="68" t="s">
        <v>12</v>
      </c>
      <c r="D3" s="68" t="s">
        <v>39</v>
      </c>
      <c r="E3" s="68" t="s">
        <v>31</v>
      </c>
      <c r="F3" s="68" t="s">
        <v>40</v>
      </c>
      <c r="G3" s="68" t="s">
        <v>14</v>
      </c>
      <c r="H3" s="68" t="s">
        <v>41</v>
      </c>
      <c r="I3" s="68" t="s">
        <v>6</v>
      </c>
      <c r="J3" s="68" t="s">
        <v>42</v>
      </c>
      <c r="K3" s="68" t="s">
        <v>4</v>
      </c>
      <c r="L3" s="68" t="s">
        <v>106</v>
      </c>
      <c r="M3" s="68" t="s">
        <v>6</v>
      </c>
      <c r="N3" s="68" t="s">
        <v>16</v>
      </c>
      <c r="O3" s="68" t="s">
        <v>10</v>
      </c>
      <c r="P3" s="68" t="s">
        <v>16</v>
      </c>
      <c r="Q3" s="68" t="s">
        <v>19</v>
      </c>
      <c r="R3" s="68" t="s">
        <v>16</v>
      </c>
      <c r="S3" s="68" t="s">
        <v>22</v>
      </c>
      <c r="T3" s="68" t="s">
        <v>23</v>
      </c>
      <c r="U3" s="68" t="s">
        <v>24</v>
      </c>
      <c r="V3" s="68" t="s">
        <v>25</v>
      </c>
      <c r="W3" s="68" t="s">
        <v>26</v>
      </c>
      <c r="X3" s="68" t="s">
        <v>27</v>
      </c>
      <c r="Y3" s="68" t="s">
        <v>29</v>
      </c>
      <c r="Z3" s="68" t="s">
        <v>8</v>
      </c>
      <c r="AA3" s="68" t="s">
        <v>29</v>
      </c>
      <c r="AB3" s="68" t="s">
        <v>6</v>
      </c>
      <c r="AC3" s="68" t="s">
        <v>13</v>
      </c>
      <c r="AD3" s="98" t="s">
        <v>143</v>
      </c>
      <c r="AE3" s="68" t="s">
        <v>8</v>
      </c>
      <c r="AF3" s="68" t="s">
        <v>34</v>
      </c>
      <c r="AG3" s="68" t="s">
        <v>16</v>
      </c>
      <c r="AH3" s="99"/>
      <c r="AI3" s="68" t="s">
        <v>44</v>
      </c>
    </row>
    <row r="4" spans="1:35" x14ac:dyDescent="0.2">
      <c r="A4" s="21"/>
      <c r="B4" s="22"/>
      <c r="C4" s="22"/>
      <c r="D4" s="22"/>
      <c r="E4" s="100">
        <f>+C4*D4</f>
        <v>0</v>
      </c>
      <c r="F4" s="101">
        <f>ROUND(E4*$F$1,2)</f>
        <v>0</v>
      </c>
      <c r="G4" s="23"/>
      <c r="H4" s="101">
        <f>ROUND(G4*$H$1,2)</f>
        <v>0</v>
      </c>
      <c r="I4" s="23"/>
      <c r="J4" s="24"/>
      <c r="K4" s="101">
        <f>ROUND((I4*$I$1)+(J4*$J$1),2)</f>
        <v>0</v>
      </c>
      <c r="L4" s="24"/>
      <c r="M4" s="23"/>
      <c r="N4" s="101">
        <f>ROUND(L4+(M4*$M$1),2)</f>
        <v>0</v>
      </c>
      <c r="O4" s="23"/>
      <c r="P4" s="101">
        <f>ROUND(O4*$O$1,2)</f>
        <v>0</v>
      </c>
      <c r="Q4" s="23"/>
      <c r="R4" s="101">
        <f>ROUND(Q4*$Q$1,2)</f>
        <v>0</v>
      </c>
      <c r="S4" s="101">
        <f t="shared" ref="S4:S9" si="0">ROUND(($P4+$R4+($J$1*$J4))*$S$1,2)</f>
        <v>0</v>
      </c>
      <c r="T4" s="101">
        <f>ROUND(($P4+$R4+($J$1*$J4))*T$1,2)</f>
        <v>0</v>
      </c>
      <c r="U4" s="101">
        <f>ROUND(($P4+$R4+($J$1*$J4))*U$1,2)</f>
        <v>0</v>
      </c>
      <c r="V4" s="101">
        <f>ROUND(($P4+$R4+($J$1*$J4))*V$1,2)</f>
        <v>0</v>
      </c>
      <c r="W4" s="101">
        <f>ROUND(($P4+$R4+($J$1*$J4))*W$1,2)</f>
        <v>0</v>
      </c>
      <c r="X4" s="101">
        <f>+P4+R4+SUM(S4:W4)</f>
        <v>0</v>
      </c>
      <c r="Y4" s="23"/>
      <c r="Z4" s="101">
        <f>ROUND(Y4*$Y$1,2)</f>
        <v>0</v>
      </c>
      <c r="AA4" s="101">
        <f>ROUND(Z4*$AA$1,2)</f>
        <v>0</v>
      </c>
      <c r="AB4" s="24"/>
      <c r="AC4" s="24"/>
      <c r="AD4" s="24"/>
      <c r="AE4" s="101">
        <f>SUM(Z4:AD4)</f>
        <v>0</v>
      </c>
      <c r="AF4" s="24"/>
      <c r="AG4" s="101">
        <f>+F4+H4+K4+N4+X4+AE4+AF4</f>
        <v>0</v>
      </c>
      <c r="AH4" s="102"/>
      <c r="AI4" s="24"/>
    </row>
    <row r="5" spans="1:35" x14ac:dyDescent="0.2">
      <c r="A5" s="21"/>
      <c r="B5" s="22"/>
      <c r="C5" s="22"/>
      <c r="D5" s="22"/>
      <c r="E5" s="100">
        <f t="shared" ref="E5:E23" si="1">+C5*D5</f>
        <v>0</v>
      </c>
      <c r="F5" s="101">
        <f t="shared" ref="F5:F23" si="2">ROUND(E5*$F$1,2)</f>
        <v>0</v>
      </c>
      <c r="G5" s="23"/>
      <c r="H5" s="101">
        <f t="shared" ref="H5:H23" si="3">ROUND(G5*$H$1,2)</f>
        <v>0</v>
      </c>
      <c r="I5" s="23"/>
      <c r="J5" s="24"/>
      <c r="K5" s="101">
        <f t="shared" ref="K5:K23" si="4">ROUND((I5*$I$1)+(J5*$J$1),2)</f>
        <v>0</v>
      </c>
      <c r="L5" s="24"/>
      <c r="M5" s="23"/>
      <c r="N5" s="101">
        <f t="shared" ref="N5:N23" si="5">ROUND(L5+(M5*$M$1),2)</f>
        <v>0</v>
      </c>
      <c r="O5" s="23"/>
      <c r="P5" s="101">
        <f t="shared" ref="P5:P23" si="6">ROUND(O5*$O$1,2)</f>
        <v>0</v>
      </c>
      <c r="Q5" s="23"/>
      <c r="R5" s="101">
        <f t="shared" ref="R5:R23" si="7">ROUND(Q5*$Q$1,2)</f>
        <v>0</v>
      </c>
      <c r="S5" s="101">
        <f t="shared" si="0"/>
        <v>0</v>
      </c>
      <c r="T5" s="101">
        <f t="shared" ref="T5:W23" si="8">ROUND(($P5+$R5+($J$1*$J5))*T$1,2)</f>
        <v>0</v>
      </c>
      <c r="U5" s="101">
        <f t="shared" si="8"/>
        <v>0</v>
      </c>
      <c r="V5" s="101">
        <f t="shared" si="8"/>
        <v>0</v>
      </c>
      <c r="W5" s="101">
        <f t="shared" si="8"/>
        <v>0</v>
      </c>
      <c r="X5" s="101">
        <f t="shared" ref="X5:X23" si="9">+P5+R5+SUM(S5:W5)</f>
        <v>0</v>
      </c>
      <c r="Y5" s="23"/>
      <c r="Z5" s="101">
        <f t="shared" ref="Z5:Z23" si="10">ROUND(Y5*$Y$1,2)</f>
        <v>0</v>
      </c>
      <c r="AA5" s="101">
        <f t="shared" ref="AA5:AA23" si="11">ROUND(Z5*$AA$1,2)</f>
        <v>0</v>
      </c>
      <c r="AB5" s="24"/>
      <c r="AC5" s="24"/>
      <c r="AD5" s="24"/>
      <c r="AE5" s="101">
        <f t="shared" ref="AE5:AE23" si="12">SUM(Z5:AD5)</f>
        <v>0</v>
      </c>
      <c r="AF5" s="24"/>
      <c r="AG5" s="101">
        <f t="shared" ref="AG5:AG23" si="13">+F5+H5+K5+N5+X5+AE5+AF5</f>
        <v>0</v>
      </c>
      <c r="AH5" s="102"/>
      <c r="AI5" s="24"/>
    </row>
    <row r="6" spans="1:35" x14ac:dyDescent="0.2">
      <c r="A6" s="21"/>
      <c r="B6" s="22"/>
      <c r="C6" s="22"/>
      <c r="D6" s="22"/>
      <c r="E6" s="100">
        <f t="shared" si="1"/>
        <v>0</v>
      </c>
      <c r="F6" s="101">
        <f t="shared" si="2"/>
        <v>0</v>
      </c>
      <c r="G6" s="23"/>
      <c r="H6" s="101">
        <f t="shared" si="3"/>
        <v>0</v>
      </c>
      <c r="I6" s="23"/>
      <c r="J6" s="24"/>
      <c r="K6" s="101">
        <f t="shared" si="4"/>
        <v>0</v>
      </c>
      <c r="L6" s="24"/>
      <c r="M6" s="23"/>
      <c r="N6" s="101">
        <f t="shared" si="5"/>
        <v>0</v>
      </c>
      <c r="O6" s="23"/>
      <c r="P6" s="101">
        <f t="shared" si="6"/>
        <v>0</v>
      </c>
      <c r="Q6" s="23"/>
      <c r="R6" s="101">
        <f t="shared" si="7"/>
        <v>0</v>
      </c>
      <c r="S6" s="101">
        <f t="shared" si="0"/>
        <v>0</v>
      </c>
      <c r="T6" s="101">
        <f t="shared" si="8"/>
        <v>0</v>
      </c>
      <c r="U6" s="101">
        <f t="shared" si="8"/>
        <v>0</v>
      </c>
      <c r="V6" s="101">
        <f t="shared" si="8"/>
        <v>0</v>
      </c>
      <c r="W6" s="101">
        <f t="shared" si="8"/>
        <v>0</v>
      </c>
      <c r="X6" s="101">
        <f t="shared" si="9"/>
        <v>0</v>
      </c>
      <c r="Y6" s="23"/>
      <c r="Z6" s="101">
        <f t="shared" si="10"/>
        <v>0</v>
      </c>
      <c r="AA6" s="101">
        <f t="shared" si="11"/>
        <v>0</v>
      </c>
      <c r="AB6" s="24"/>
      <c r="AC6" s="24"/>
      <c r="AD6" s="24"/>
      <c r="AE6" s="101">
        <f t="shared" si="12"/>
        <v>0</v>
      </c>
      <c r="AF6" s="24"/>
      <c r="AG6" s="101">
        <f t="shared" si="13"/>
        <v>0</v>
      </c>
      <c r="AH6" s="102"/>
      <c r="AI6" s="24"/>
    </row>
    <row r="7" spans="1:35" x14ac:dyDescent="0.2">
      <c r="A7" s="21"/>
      <c r="B7" s="22"/>
      <c r="C7" s="22"/>
      <c r="D7" s="22"/>
      <c r="E7" s="100">
        <f t="shared" si="1"/>
        <v>0</v>
      </c>
      <c r="F7" s="101">
        <f t="shared" si="2"/>
        <v>0</v>
      </c>
      <c r="G7" s="23"/>
      <c r="H7" s="101">
        <f t="shared" si="3"/>
        <v>0</v>
      </c>
      <c r="I7" s="23"/>
      <c r="J7" s="24"/>
      <c r="K7" s="101">
        <f t="shared" si="4"/>
        <v>0</v>
      </c>
      <c r="L7" s="24"/>
      <c r="M7" s="23"/>
      <c r="N7" s="101">
        <f t="shared" si="5"/>
        <v>0</v>
      </c>
      <c r="O7" s="23"/>
      <c r="P7" s="101">
        <f t="shared" si="6"/>
        <v>0</v>
      </c>
      <c r="Q7" s="23"/>
      <c r="R7" s="101">
        <f t="shared" si="7"/>
        <v>0</v>
      </c>
      <c r="S7" s="101">
        <f t="shared" si="0"/>
        <v>0</v>
      </c>
      <c r="T7" s="101">
        <f t="shared" si="8"/>
        <v>0</v>
      </c>
      <c r="U7" s="101">
        <f t="shared" si="8"/>
        <v>0</v>
      </c>
      <c r="V7" s="101">
        <f t="shared" si="8"/>
        <v>0</v>
      </c>
      <c r="W7" s="101">
        <f t="shared" si="8"/>
        <v>0</v>
      </c>
      <c r="X7" s="101">
        <f t="shared" ref="X7:X14" si="14">+P7+R7+SUM(S7:W7)</f>
        <v>0</v>
      </c>
      <c r="Y7" s="23"/>
      <c r="Z7" s="101">
        <f t="shared" si="10"/>
        <v>0</v>
      </c>
      <c r="AA7" s="101">
        <f t="shared" si="11"/>
        <v>0</v>
      </c>
      <c r="AB7" s="24"/>
      <c r="AC7" s="24"/>
      <c r="AD7" s="24"/>
      <c r="AE7" s="101">
        <f t="shared" si="12"/>
        <v>0</v>
      </c>
      <c r="AF7" s="24"/>
      <c r="AG7" s="101">
        <f t="shared" ref="AG7:AG14" si="15">+F7+H7+K7+N7+X7+AE7+AF7</f>
        <v>0</v>
      </c>
      <c r="AH7" s="102"/>
      <c r="AI7" s="24"/>
    </row>
    <row r="8" spans="1:35" x14ac:dyDescent="0.2">
      <c r="A8" s="21"/>
      <c r="B8" s="22"/>
      <c r="C8" s="22"/>
      <c r="D8" s="22"/>
      <c r="E8" s="100">
        <f t="shared" si="1"/>
        <v>0</v>
      </c>
      <c r="F8" s="101">
        <f t="shared" si="2"/>
        <v>0</v>
      </c>
      <c r="G8" s="23"/>
      <c r="H8" s="101">
        <f t="shared" si="3"/>
        <v>0</v>
      </c>
      <c r="I8" s="23"/>
      <c r="J8" s="24"/>
      <c r="K8" s="101">
        <f t="shared" si="4"/>
        <v>0</v>
      </c>
      <c r="L8" s="24"/>
      <c r="M8" s="23"/>
      <c r="N8" s="101">
        <f t="shared" si="5"/>
        <v>0</v>
      </c>
      <c r="O8" s="23"/>
      <c r="P8" s="101">
        <f t="shared" si="6"/>
        <v>0</v>
      </c>
      <c r="Q8" s="23"/>
      <c r="R8" s="101">
        <f t="shared" si="7"/>
        <v>0</v>
      </c>
      <c r="S8" s="101">
        <f t="shared" si="0"/>
        <v>0</v>
      </c>
      <c r="T8" s="101">
        <f t="shared" si="8"/>
        <v>0</v>
      </c>
      <c r="U8" s="101">
        <f t="shared" si="8"/>
        <v>0</v>
      </c>
      <c r="V8" s="101">
        <f t="shared" si="8"/>
        <v>0</v>
      </c>
      <c r="W8" s="101">
        <f t="shared" si="8"/>
        <v>0</v>
      </c>
      <c r="X8" s="101">
        <f t="shared" si="14"/>
        <v>0</v>
      </c>
      <c r="Y8" s="23"/>
      <c r="Z8" s="101">
        <f t="shared" si="10"/>
        <v>0</v>
      </c>
      <c r="AA8" s="101">
        <f t="shared" si="11"/>
        <v>0</v>
      </c>
      <c r="AB8" s="24"/>
      <c r="AC8" s="24"/>
      <c r="AD8" s="24"/>
      <c r="AE8" s="101">
        <f t="shared" si="12"/>
        <v>0</v>
      </c>
      <c r="AF8" s="24"/>
      <c r="AG8" s="101">
        <f t="shared" si="15"/>
        <v>0</v>
      </c>
      <c r="AH8" s="102"/>
      <c r="AI8" s="24"/>
    </row>
    <row r="9" spans="1:35" x14ac:dyDescent="0.2">
      <c r="A9" s="21"/>
      <c r="B9" s="22"/>
      <c r="C9" s="22"/>
      <c r="D9" s="22"/>
      <c r="E9" s="100">
        <f t="shared" si="1"/>
        <v>0</v>
      </c>
      <c r="F9" s="101">
        <f t="shared" si="2"/>
        <v>0</v>
      </c>
      <c r="G9" s="23"/>
      <c r="H9" s="101">
        <f t="shared" si="3"/>
        <v>0</v>
      </c>
      <c r="I9" s="23"/>
      <c r="J9" s="24"/>
      <c r="K9" s="101">
        <f t="shared" si="4"/>
        <v>0</v>
      </c>
      <c r="L9" s="24"/>
      <c r="M9" s="23"/>
      <c r="N9" s="101">
        <f t="shared" si="5"/>
        <v>0</v>
      </c>
      <c r="O9" s="23"/>
      <c r="P9" s="101">
        <f t="shared" si="6"/>
        <v>0</v>
      </c>
      <c r="Q9" s="23"/>
      <c r="R9" s="101">
        <f t="shared" si="7"/>
        <v>0</v>
      </c>
      <c r="S9" s="101">
        <f t="shared" si="0"/>
        <v>0</v>
      </c>
      <c r="T9" s="101">
        <f t="shared" si="8"/>
        <v>0</v>
      </c>
      <c r="U9" s="101">
        <f t="shared" si="8"/>
        <v>0</v>
      </c>
      <c r="V9" s="101">
        <f t="shared" si="8"/>
        <v>0</v>
      </c>
      <c r="W9" s="101">
        <f t="shared" si="8"/>
        <v>0</v>
      </c>
      <c r="X9" s="101">
        <f t="shared" si="14"/>
        <v>0</v>
      </c>
      <c r="Y9" s="23"/>
      <c r="Z9" s="101">
        <f t="shared" si="10"/>
        <v>0</v>
      </c>
      <c r="AA9" s="101">
        <f t="shared" si="11"/>
        <v>0</v>
      </c>
      <c r="AB9" s="24"/>
      <c r="AC9" s="24"/>
      <c r="AD9" s="24"/>
      <c r="AE9" s="101">
        <f t="shared" si="12"/>
        <v>0</v>
      </c>
      <c r="AF9" s="24"/>
      <c r="AG9" s="101">
        <f t="shared" si="15"/>
        <v>0</v>
      </c>
      <c r="AH9" s="102"/>
      <c r="AI9" s="24"/>
    </row>
    <row r="10" spans="1:35" x14ac:dyDescent="0.2">
      <c r="A10" s="21"/>
      <c r="B10" s="22"/>
      <c r="C10" s="22"/>
      <c r="D10" s="22"/>
      <c r="E10" s="100">
        <f t="shared" si="1"/>
        <v>0</v>
      </c>
      <c r="F10" s="101">
        <f t="shared" si="2"/>
        <v>0</v>
      </c>
      <c r="G10" s="23"/>
      <c r="H10" s="101">
        <f t="shared" si="3"/>
        <v>0</v>
      </c>
      <c r="I10" s="23"/>
      <c r="J10" s="24"/>
      <c r="K10" s="101">
        <f t="shared" si="4"/>
        <v>0</v>
      </c>
      <c r="L10" s="24"/>
      <c r="M10" s="23"/>
      <c r="N10" s="101">
        <f t="shared" si="5"/>
        <v>0</v>
      </c>
      <c r="O10" s="23"/>
      <c r="P10" s="101">
        <f t="shared" si="6"/>
        <v>0</v>
      </c>
      <c r="Q10" s="23"/>
      <c r="R10" s="101">
        <f t="shared" si="7"/>
        <v>0</v>
      </c>
      <c r="S10" s="101">
        <f t="shared" ref="S10:S23" si="16">ROUND(($P10+$R10+($J$1*$J10))*$S$1,2)</f>
        <v>0</v>
      </c>
      <c r="T10" s="101">
        <f t="shared" si="8"/>
        <v>0</v>
      </c>
      <c r="U10" s="101">
        <f t="shared" si="8"/>
        <v>0</v>
      </c>
      <c r="V10" s="101">
        <f t="shared" si="8"/>
        <v>0</v>
      </c>
      <c r="W10" s="101">
        <f t="shared" si="8"/>
        <v>0</v>
      </c>
      <c r="X10" s="101">
        <f t="shared" si="14"/>
        <v>0</v>
      </c>
      <c r="Y10" s="23"/>
      <c r="Z10" s="101">
        <f t="shared" si="10"/>
        <v>0</v>
      </c>
      <c r="AA10" s="101">
        <f t="shared" si="11"/>
        <v>0</v>
      </c>
      <c r="AB10" s="24"/>
      <c r="AC10" s="24"/>
      <c r="AD10" s="24"/>
      <c r="AE10" s="101">
        <f t="shared" si="12"/>
        <v>0</v>
      </c>
      <c r="AF10" s="24"/>
      <c r="AG10" s="101">
        <f t="shared" si="15"/>
        <v>0</v>
      </c>
      <c r="AH10" s="102"/>
      <c r="AI10" s="24"/>
    </row>
    <row r="11" spans="1:35" x14ac:dyDescent="0.2">
      <c r="A11" s="21"/>
      <c r="B11" s="22"/>
      <c r="C11" s="22"/>
      <c r="D11" s="22"/>
      <c r="E11" s="100">
        <f t="shared" si="1"/>
        <v>0</v>
      </c>
      <c r="F11" s="101">
        <f t="shared" si="2"/>
        <v>0</v>
      </c>
      <c r="G11" s="23"/>
      <c r="H11" s="101">
        <f t="shared" si="3"/>
        <v>0</v>
      </c>
      <c r="I11" s="23"/>
      <c r="J11" s="24"/>
      <c r="K11" s="101">
        <f t="shared" si="4"/>
        <v>0</v>
      </c>
      <c r="L11" s="24"/>
      <c r="M11" s="23"/>
      <c r="N11" s="101">
        <f t="shared" si="5"/>
        <v>0</v>
      </c>
      <c r="O11" s="23"/>
      <c r="P11" s="101">
        <f t="shared" si="6"/>
        <v>0</v>
      </c>
      <c r="Q11" s="23"/>
      <c r="R11" s="101">
        <f t="shared" si="7"/>
        <v>0</v>
      </c>
      <c r="S11" s="101">
        <f t="shared" si="16"/>
        <v>0</v>
      </c>
      <c r="T11" s="101">
        <f t="shared" si="8"/>
        <v>0</v>
      </c>
      <c r="U11" s="101">
        <f t="shared" si="8"/>
        <v>0</v>
      </c>
      <c r="V11" s="101">
        <f t="shared" si="8"/>
        <v>0</v>
      </c>
      <c r="W11" s="101">
        <f t="shared" si="8"/>
        <v>0</v>
      </c>
      <c r="X11" s="101">
        <f t="shared" si="14"/>
        <v>0</v>
      </c>
      <c r="Y11" s="23"/>
      <c r="Z11" s="101">
        <f t="shared" si="10"/>
        <v>0</v>
      </c>
      <c r="AA11" s="101">
        <f t="shared" si="11"/>
        <v>0</v>
      </c>
      <c r="AB11" s="24"/>
      <c r="AC11" s="24"/>
      <c r="AD11" s="24"/>
      <c r="AE11" s="101">
        <f t="shared" si="12"/>
        <v>0</v>
      </c>
      <c r="AF11" s="24"/>
      <c r="AG11" s="101">
        <f t="shared" si="15"/>
        <v>0</v>
      </c>
      <c r="AH11" s="102"/>
      <c r="AI11" s="24"/>
    </row>
    <row r="12" spans="1:35" x14ac:dyDescent="0.2">
      <c r="A12" s="21"/>
      <c r="B12" s="22"/>
      <c r="C12" s="22"/>
      <c r="D12" s="22"/>
      <c r="E12" s="100">
        <f t="shared" si="1"/>
        <v>0</v>
      </c>
      <c r="F12" s="101">
        <f t="shared" si="2"/>
        <v>0</v>
      </c>
      <c r="G12" s="23"/>
      <c r="H12" s="101">
        <f t="shared" si="3"/>
        <v>0</v>
      </c>
      <c r="I12" s="23"/>
      <c r="J12" s="24"/>
      <c r="K12" s="101">
        <f t="shared" si="4"/>
        <v>0</v>
      </c>
      <c r="L12" s="24"/>
      <c r="M12" s="23"/>
      <c r="N12" s="101">
        <f t="shared" si="5"/>
        <v>0</v>
      </c>
      <c r="O12" s="23"/>
      <c r="P12" s="101">
        <f t="shared" si="6"/>
        <v>0</v>
      </c>
      <c r="Q12" s="23"/>
      <c r="R12" s="101">
        <f t="shared" si="7"/>
        <v>0</v>
      </c>
      <c r="S12" s="101">
        <f t="shared" si="16"/>
        <v>0</v>
      </c>
      <c r="T12" s="101">
        <f t="shared" si="8"/>
        <v>0</v>
      </c>
      <c r="U12" s="101">
        <f t="shared" si="8"/>
        <v>0</v>
      </c>
      <c r="V12" s="101">
        <f t="shared" si="8"/>
        <v>0</v>
      </c>
      <c r="W12" s="101">
        <f t="shared" si="8"/>
        <v>0</v>
      </c>
      <c r="X12" s="101">
        <f t="shared" si="14"/>
        <v>0</v>
      </c>
      <c r="Y12" s="23"/>
      <c r="Z12" s="101">
        <f t="shared" si="10"/>
        <v>0</v>
      </c>
      <c r="AA12" s="101">
        <f t="shared" si="11"/>
        <v>0</v>
      </c>
      <c r="AB12" s="24"/>
      <c r="AC12" s="24"/>
      <c r="AD12" s="24"/>
      <c r="AE12" s="101">
        <f t="shared" si="12"/>
        <v>0</v>
      </c>
      <c r="AF12" s="24"/>
      <c r="AG12" s="101">
        <f t="shared" si="15"/>
        <v>0</v>
      </c>
      <c r="AH12" s="102"/>
      <c r="AI12" s="24"/>
    </row>
    <row r="13" spans="1:35" x14ac:dyDescent="0.2">
      <c r="A13" s="21"/>
      <c r="B13" s="22"/>
      <c r="C13" s="22"/>
      <c r="D13" s="22"/>
      <c r="E13" s="100">
        <f t="shared" si="1"/>
        <v>0</v>
      </c>
      <c r="F13" s="101">
        <f t="shared" si="2"/>
        <v>0</v>
      </c>
      <c r="G13" s="23"/>
      <c r="H13" s="101">
        <f t="shared" si="3"/>
        <v>0</v>
      </c>
      <c r="I13" s="23"/>
      <c r="J13" s="24"/>
      <c r="K13" s="101">
        <f t="shared" si="4"/>
        <v>0</v>
      </c>
      <c r="L13" s="24"/>
      <c r="M13" s="23"/>
      <c r="N13" s="101">
        <f t="shared" si="5"/>
        <v>0</v>
      </c>
      <c r="O13" s="23"/>
      <c r="P13" s="101">
        <f t="shared" si="6"/>
        <v>0</v>
      </c>
      <c r="Q13" s="23"/>
      <c r="R13" s="101">
        <f t="shared" si="7"/>
        <v>0</v>
      </c>
      <c r="S13" s="101">
        <f t="shared" si="16"/>
        <v>0</v>
      </c>
      <c r="T13" s="101">
        <f t="shared" si="8"/>
        <v>0</v>
      </c>
      <c r="U13" s="101">
        <f t="shared" si="8"/>
        <v>0</v>
      </c>
      <c r="V13" s="101">
        <f t="shared" si="8"/>
        <v>0</v>
      </c>
      <c r="W13" s="101">
        <f t="shared" si="8"/>
        <v>0</v>
      </c>
      <c r="X13" s="101">
        <f t="shared" si="14"/>
        <v>0</v>
      </c>
      <c r="Y13" s="23"/>
      <c r="Z13" s="101">
        <f t="shared" si="10"/>
        <v>0</v>
      </c>
      <c r="AA13" s="101">
        <f t="shared" si="11"/>
        <v>0</v>
      </c>
      <c r="AB13" s="24"/>
      <c r="AC13" s="24"/>
      <c r="AD13" s="24"/>
      <c r="AE13" s="101">
        <f t="shared" si="12"/>
        <v>0</v>
      </c>
      <c r="AF13" s="24"/>
      <c r="AG13" s="101">
        <f t="shared" si="15"/>
        <v>0</v>
      </c>
      <c r="AH13" s="102"/>
      <c r="AI13" s="24"/>
    </row>
    <row r="14" spans="1:35" x14ac:dyDescent="0.2">
      <c r="A14" s="21"/>
      <c r="B14" s="22"/>
      <c r="C14" s="22"/>
      <c r="D14" s="22"/>
      <c r="E14" s="100">
        <f t="shared" si="1"/>
        <v>0</v>
      </c>
      <c r="F14" s="101">
        <f t="shared" si="2"/>
        <v>0</v>
      </c>
      <c r="G14" s="23"/>
      <c r="H14" s="101">
        <f t="shared" si="3"/>
        <v>0</v>
      </c>
      <c r="I14" s="23"/>
      <c r="J14" s="24"/>
      <c r="K14" s="101">
        <f t="shared" si="4"/>
        <v>0</v>
      </c>
      <c r="L14" s="24"/>
      <c r="M14" s="23"/>
      <c r="N14" s="101">
        <f t="shared" si="5"/>
        <v>0</v>
      </c>
      <c r="O14" s="23"/>
      <c r="P14" s="101">
        <f t="shared" si="6"/>
        <v>0</v>
      </c>
      <c r="Q14" s="23"/>
      <c r="R14" s="101">
        <f t="shared" si="7"/>
        <v>0</v>
      </c>
      <c r="S14" s="101">
        <f t="shared" si="16"/>
        <v>0</v>
      </c>
      <c r="T14" s="101">
        <f>ROUND(($P14+$R14+($J$1*$J14))*T$1,2)</f>
        <v>0</v>
      </c>
      <c r="U14" s="101">
        <f t="shared" si="8"/>
        <v>0</v>
      </c>
      <c r="V14" s="101">
        <f t="shared" si="8"/>
        <v>0</v>
      </c>
      <c r="W14" s="101">
        <f t="shared" si="8"/>
        <v>0</v>
      </c>
      <c r="X14" s="101">
        <f t="shared" si="14"/>
        <v>0</v>
      </c>
      <c r="Y14" s="23"/>
      <c r="Z14" s="101">
        <f t="shared" si="10"/>
        <v>0</v>
      </c>
      <c r="AA14" s="101">
        <f t="shared" si="11"/>
        <v>0</v>
      </c>
      <c r="AB14" s="24"/>
      <c r="AC14" s="24"/>
      <c r="AD14" s="24"/>
      <c r="AE14" s="101">
        <f t="shared" si="12"/>
        <v>0</v>
      </c>
      <c r="AF14" s="24"/>
      <c r="AG14" s="101">
        <f t="shared" si="15"/>
        <v>0</v>
      </c>
      <c r="AH14" s="102"/>
      <c r="AI14" s="24"/>
    </row>
    <row r="15" spans="1:35" x14ac:dyDescent="0.2">
      <c r="A15" s="21"/>
      <c r="B15" s="22"/>
      <c r="C15" s="22"/>
      <c r="D15" s="22"/>
      <c r="E15" s="100">
        <f t="shared" si="1"/>
        <v>0</v>
      </c>
      <c r="F15" s="101">
        <f t="shared" si="2"/>
        <v>0</v>
      </c>
      <c r="G15" s="23"/>
      <c r="H15" s="101">
        <f t="shared" si="3"/>
        <v>0</v>
      </c>
      <c r="I15" s="23"/>
      <c r="J15" s="24"/>
      <c r="K15" s="101">
        <f t="shared" si="4"/>
        <v>0</v>
      </c>
      <c r="L15" s="24"/>
      <c r="M15" s="23"/>
      <c r="N15" s="101">
        <f t="shared" si="5"/>
        <v>0</v>
      </c>
      <c r="O15" s="23"/>
      <c r="P15" s="101">
        <f t="shared" si="6"/>
        <v>0</v>
      </c>
      <c r="Q15" s="23"/>
      <c r="R15" s="101">
        <f t="shared" si="7"/>
        <v>0</v>
      </c>
      <c r="S15" s="101">
        <f t="shared" si="16"/>
        <v>0</v>
      </c>
      <c r="T15" s="101">
        <f t="shared" si="8"/>
        <v>0</v>
      </c>
      <c r="U15" s="101">
        <f t="shared" si="8"/>
        <v>0</v>
      </c>
      <c r="V15" s="101">
        <f t="shared" si="8"/>
        <v>0</v>
      </c>
      <c r="W15" s="101">
        <f t="shared" si="8"/>
        <v>0</v>
      </c>
      <c r="X15" s="101">
        <f t="shared" si="9"/>
        <v>0</v>
      </c>
      <c r="Y15" s="23"/>
      <c r="Z15" s="101">
        <f t="shared" si="10"/>
        <v>0</v>
      </c>
      <c r="AA15" s="101">
        <f t="shared" si="11"/>
        <v>0</v>
      </c>
      <c r="AB15" s="24"/>
      <c r="AC15" s="24"/>
      <c r="AD15" s="24"/>
      <c r="AE15" s="101">
        <f t="shared" si="12"/>
        <v>0</v>
      </c>
      <c r="AF15" s="24"/>
      <c r="AG15" s="101">
        <f t="shared" si="13"/>
        <v>0</v>
      </c>
      <c r="AH15" s="102"/>
      <c r="AI15" s="24"/>
    </row>
    <row r="16" spans="1:35" x14ac:dyDescent="0.2">
      <c r="A16" s="21"/>
      <c r="B16" s="22"/>
      <c r="C16" s="22"/>
      <c r="D16" s="22"/>
      <c r="E16" s="100">
        <f t="shared" si="1"/>
        <v>0</v>
      </c>
      <c r="F16" s="101">
        <f t="shared" si="2"/>
        <v>0</v>
      </c>
      <c r="G16" s="23"/>
      <c r="H16" s="101">
        <f t="shared" si="3"/>
        <v>0</v>
      </c>
      <c r="I16" s="23"/>
      <c r="J16" s="24"/>
      <c r="K16" s="101">
        <f t="shared" si="4"/>
        <v>0</v>
      </c>
      <c r="L16" s="24"/>
      <c r="M16" s="23"/>
      <c r="N16" s="101">
        <f t="shared" si="5"/>
        <v>0</v>
      </c>
      <c r="O16" s="23"/>
      <c r="P16" s="101">
        <f t="shared" si="6"/>
        <v>0</v>
      </c>
      <c r="Q16" s="23"/>
      <c r="R16" s="101">
        <f t="shared" si="7"/>
        <v>0</v>
      </c>
      <c r="S16" s="101">
        <f t="shared" si="16"/>
        <v>0</v>
      </c>
      <c r="T16" s="101">
        <f t="shared" si="8"/>
        <v>0</v>
      </c>
      <c r="U16" s="101">
        <f t="shared" si="8"/>
        <v>0</v>
      </c>
      <c r="V16" s="101">
        <f t="shared" si="8"/>
        <v>0</v>
      </c>
      <c r="W16" s="101">
        <f t="shared" si="8"/>
        <v>0</v>
      </c>
      <c r="X16" s="101">
        <f t="shared" si="9"/>
        <v>0</v>
      </c>
      <c r="Y16" s="23"/>
      <c r="Z16" s="101">
        <f t="shared" si="10"/>
        <v>0</v>
      </c>
      <c r="AA16" s="101">
        <f t="shared" si="11"/>
        <v>0</v>
      </c>
      <c r="AB16" s="24"/>
      <c r="AC16" s="24"/>
      <c r="AD16" s="24"/>
      <c r="AE16" s="101">
        <f t="shared" si="12"/>
        <v>0</v>
      </c>
      <c r="AF16" s="24"/>
      <c r="AG16" s="101">
        <f t="shared" si="13"/>
        <v>0</v>
      </c>
      <c r="AH16" s="102"/>
      <c r="AI16" s="24"/>
    </row>
    <row r="17" spans="1:35" x14ac:dyDescent="0.2">
      <c r="A17" s="21"/>
      <c r="B17" s="22"/>
      <c r="C17" s="22"/>
      <c r="D17" s="22"/>
      <c r="E17" s="100">
        <f t="shared" si="1"/>
        <v>0</v>
      </c>
      <c r="F17" s="101">
        <f t="shared" si="2"/>
        <v>0</v>
      </c>
      <c r="G17" s="23"/>
      <c r="H17" s="101">
        <f t="shared" si="3"/>
        <v>0</v>
      </c>
      <c r="I17" s="23"/>
      <c r="J17" s="24"/>
      <c r="K17" s="101">
        <f t="shared" si="4"/>
        <v>0</v>
      </c>
      <c r="L17" s="24"/>
      <c r="M17" s="23"/>
      <c r="N17" s="101">
        <f t="shared" si="5"/>
        <v>0</v>
      </c>
      <c r="O17" s="23"/>
      <c r="P17" s="101">
        <f t="shared" si="6"/>
        <v>0</v>
      </c>
      <c r="Q17" s="23"/>
      <c r="R17" s="101">
        <f t="shared" si="7"/>
        <v>0</v>
      </c>
      <c r="S17" s="101">
        <f t="shared" si="16"/>
        <v>0</v>
      </c>
      <c r="T17" s="101">
        <f t="shared" si="8"/>
        <v>0</v>
      </c>
      <c r="U17" s="101">
        <f t="shared" si="8"/>
        <v>0</v>
      </c>
      <c r="V17" s="101">
        <f t="shared" si="8"/>
        <v>0</v>
      </c>
      <c r="W17" s="101">
        <f t="shared" si="8"/>
        <v>0</v>
      </c>
      <c r="X17" s="101">
        <f t="shared" si="9"/>
        <v>0</v>
      </c>
      <c r="Y17" s="23"/>
      <c r="Z17" s="101">
        <f t="shared" si="10"/>
        <v>0</v>
      </c>
      <c r="AA17" s="101">
        <f t="shared" si="11"/>
        <v>0</v>
      </c>
      <c r="AB17" s="24"/>
      <c r="AC17" s="24"/>
      <c r="AD17" s="24"/>
      <c r="AE17" s="101">
        <f t="shared" si="12"/>
        <v>0</v>
      </c>
      <c r="AF17" s="24"/>
      <c r="AG17" s="101">
        <f t="shared" si="13"/>
        <v>0</v>
      </c>
      <c r="AH17" s="102"/>
      <c r="AI17" s="24"/>
    </row>
    <row r="18" spans="1:35" x14ac:dyDescent="0.2">
      <c r="A18" s="21"/>
      <c r="B18" s="22"/>
      <c r="C18" s="22"/>
      <c r="D18" s="22"/>
      <c r="E18" s="100">
        <f t="shared" si="1"/>
        <v>0</v>
      </c>
      <c r="F18" s="101">
        <f t="shared" si="2"/>
        <v>0</v>
      </c>
      <c r="G18" s="23"/>
      <c r="H18" s="101">
        <f t="shared" si="3"/>
        <v>0</v>
      </c>
      <c r="I18" s="23"/>
      <c r="J18" s="24"/>
      <c r="K18" s="101">
        <f t="shared" si="4"/>
        <v>0</v>
      </c>
      <c r="L18" s="24"/>
      <c r="M18" s="23"/>
      <c r="N18" s="101">
        <f t="shared" si="5"/>
        <v>0</v>
      </c>
      <c r="O18" s="23"/>
      <c r="P18" s="101">
        <f t="shared" si="6"/>
        <v>0</v>
      </c>
      <c r="Q18" s="23"/>
      <c r="R18" s="101">
        <f t="shared" si="7"/>
        <v>0</v>
      </c>
      <c r="S18" s="101">
        <f t="shared" si="16"/>
        <v>0</v>
      </c>
      <c r="T18" s="101">
        <f t="shared" si="8"/>
        <v>0</v>
      </c>
      <c r="U18" s="101">
        <f t="shared" si="8"/>
        <v>0</v>
      </c>
      <c r="V18" s="101">
        <f t="shared" si="8"/>
        <v>0</v>
      </c>
      <c r="W18" s="101">
        <f t="shared" si="8"/>
        <v>0</v>
      </c>
      <c r="X18" s="101">
        <f t="shared" si="9"/>
        <v>0</v>
      </c>
      <c r="Y18" s="23"/>
      <c r="Z18" s="101">
        <f t="shared" si="10"/>
        <v>0</v>
      </c>
      <c r="AA18" s="101">
        <f t="shared" si="11"/>
        <v>0</v>
      </c>
      <c r="AB18" s="24"/>
      <c r="AC18" s="24"/>
      <c r="AD18" s="24"/>
      <c r="AE18" s="101">
        <f t="shared" si="12"/>
        <v>0</v>
      </c>
      <c r="AF18" s="24"/>
      <c r="AG18" s="101">
        <f t="shared" si="13"/>
        <v>0</v>
      </c>
      <c r="AH18" s="102"/>
      <c r="AI18" s="24"/>
    </row>
    <row r="19" spans="1:35" x14ac:dyDescent="0.2">
      <c r="A19" s="21"/>
      <c r="B19" s="22"/>
      <c r="C19" s="22"/>
      <c r="D19" s="22"/>
      <c r="E19" s="100">
        <f t="shared" si="1"/>
        <v>0</v>
      </c>
      <c r="F19" s="101">
        <f t="shared" si="2"/>
        <v>0</v>
      </c>
      <c r="G19" s="23"/>
      <c r="H19" s="101">
        <f t="shared" si="3"/>
        <v>0</v>
      </c>
      <c r="I19" s="23"/>
      <c r="J19" s="24"/>
      <c r="K19" s="101">
        <f t="shared" si="4"/>
        <v>0</v>
      </c>
      <c r="L19" s="24"/>
      <c r="M19" s="23"/>
      <c r="N19" s="101">
        <f t="shared" si="5"/>
        <v>0</v>
      </c>
      <c r="O19" s="23"/>
      <c r="P19" s="101">
        <f t="shared" si="6"/>
        <v>0</v>
      </c>
      <c r="Q19" s="23"/>
      <c r="R19" s="101">
        <f t="shared" si="7"/>
        <v>0</v>
      </c>
      <c r="S19" s="101">
        <f t="shared" si="16"/>
        <v>0</v>
      </c>
      <c r="T19" s="101">
        <f t="shared" si="8"/>
        <v>0</v>
      </c>
      <c r="U19" s="101">
        <f t="shared" si="8"/>
        <v>0</v>
      </c>
      <c r="V19" s="101">
        <f t="shared" si="8"/>
        <v>0</v>
      </c>
      <c r="W19" s="101">
        <f t="shared" si="8"/>
        <v>0</v>
      </c>
      <c r="X19" s="101">
        <f t="shared" si="9"/>
        <v>0</v>
      </c>
      <c r="Y19" s="23"/>
      <c r="Z19" s="101">
        <f t="shared" si="10"/>
        <v>0</v>
      </c>
      <c r="AA19" s="101">
        <f t="shared" si="11"/>
        <v>0</v>
      </c>
      <c r="AB19" s="24"/>
      <c r="AC19" s="24"/>
      <c r="AD19" s="24"/>
      <c r="AE19" s="101">
        <f t="shared" si="12"/>
        <v>0</v>
      </c>
      <c r="AF19" s="24"/>
      <c r="AG19" s="101">
        <f t="shared" si="13"/>
        <v>0</v>
      </c>
      <c r="AH19" s="102"/>
      <c r="AI19" s="24"/>
    </row>
    <row r="20" spans="1:35" x14ac:dyDescent="0.2">
      <c r="A20" s="21"/>
      <c r="B20" s="22"/>
      <c r="C20" s="22"/>
      <c r="D20" s="22"/>
      <c r="E20" s="100">
        <f t="shared" si="1"/>
        <v>0</v>
      </c>
      <c r="F20" s="101">
        <f t="shared" si="2"/>
        <v>0</v>
      </c>
      <c r="G20" s="23"/>
      <c r="H20" s="101">
        <f t="shared" si="3"/>
        <v>0</v>
      </c>
      <c r="I20" s="23"/>
      <c r="J20" s="24"/>
      <c r="K20" s="101">
        <f t="shared" si="4"/>
        <v>0</v>
      </c>
      <c r="L20" s="24"/>
      <c r="M20" s="23"/>
      <c r="N20" s="101">
        <f t="shared" si="5"/>
        <v>0</v>
      </c>
      <c r="O20" s="23"/>
      <c r="P20" s="101">
        <f t="shared" si="6"/>
        <v>0</v>
      </c>
      <c r="Q20" s="23"/>
      <c r="R20" s="101">
        <f t="shared" si="7"/>
        <v>0</v>
      </c>
      <c r="S20" s="101">
        <f t="shared" si="16"/>
        <v>0</v>
      </c>
      <c r="T20" s="101">
        <f t="shared" si="8"/>
        <v>0</v>
      </c>
      <c r="U20" s="101">
        <f t="shared" si="8"/>
        <v>0</v>
      </c>
      <c r="V20" s="101">
        <f t="shared" si="8"/>
        <v>0</v>
      </c>
      <c r="W20" s="101">
        <f t="shared" si="8"/>
        <v>0</v>
      </c>
      <c r="X20" s="101">
        <f t="shared" si="9"/>
        <v>0</v>
      </c>
      <c r="Y20" s="23"/>
      <c r="Z20" s="101">
        <f t="shared" si="10"/>
        <v>0</v>
      </c>
      <c r="AA20" s="101">
        <f t="shared" si="11"/>
        <v>0</v>
      </c>
      <c r="AB20" s="24"/>
      <c r="AC20" s="24"/>
      <c r="AD20" s="24"/>
      <c r="AE20" s="101">
        <f t="shared" si="12"/>
        <v>0</v>
      </c>
      <c r="AF20" s="24"/>
      <c r="AG20" s="101">
        <f t="shared" si="13"/>
        <v>0</v>
      </c>
      <c r="AH20" s="102"/>
      <c r="AI20" s="24"/>
    </row>
    <row r="21" spans="1:35" x14ac:dyDescent="0.2">
      <c r="A21" s="22"/>
      <c r="B21" s="22"/>
      <c r="C21" s="22"/>
      <c r="D21" s="22"/>
      <c r="E21" s="100">
        <f t="shared" si="1"/>
        <v>0</v>
      </c>
      <c r="F21" s="101">
        <f t="shared" si="2"/>
        <v>0</v>
      </c>
      <c r="G21" s="23"/>
      <c r="H21" s="101">
        <f t="shared" si="3"/>
        <v>0</v>
      </c>
      <c r="I21" s="23"/>
      <c r="J21" s="24"/>
      <c r="K21" s="101">
        <f t="shared" si="4"/>
        <v>0</v>
      </c>
      <c r="L21" s="24"/>
      <c r="M21" s="23"/>
      <c r="N21" s="101">
        <f t="shared" si="5"/>
        <v>0</v>
      </c>
      <c r="O21" s="23"/>
      <c r="P21" s="101">
        <f t="shared" si="6"/>
        <v>0</v>
      </c>
      <c r="Q21" s="23"/>
      <c r="R21" s="101">
        <f t="shared" si="7"/>
        <v>0</v>
      </c>
      <c r="S21" s="101">
        <f t="shared" si="16"/>
        <v>0</v>
      </c>
      <c r="T21" s="101">
        <f>ROUND(($P21+$R21+($J$1*$J21))*T$1,2)</f>
        <v>0</v>
      </c>
      <c r="U21" s="101">
        <f t="shared" si="8"/>
        <v>0</v>
      </c>
      <c r="V21" s="101">
        <f t="shared" si="8"/>
        <v>0</v>
      </c>
      <c r="W21" s="101">
        <f t="shared" si="8"/>
        <v>0</v>
      </c>
      <c r="X21" s="101">
        <f t="shared" si="9"/>
        <v>0</v>
      </c>
      <c r="Y21" s="23"/>
      <c r="Z21" s="101">
        <f t="shared" si="10"/>
        <v>0</v>
      </c>
      <c r="AA21" s="101">
        <f t="shared" si="11"/>
        <v>0</v>
      </c>
      <c r="AB21" s="24"/>
      <c r="AC21" s="24"/>
      <c r="AD21" s="24"/>
      <c r="AE21" s="101">
        <f t="shared" si="12"/>
        <v>0</v>
      </c>
      <c r="AF21" s="24"/>
      <c r="AG21" s="101">
        <f t="shared" si="13"/>
        <v>0</v>
      </c>
      <c r="AH21" s="102"/>
      <c r="AI21" s="24"/>
    </row>
    <row r="22" spans="1:35" x14ac:dyDescent="0.2">
      <c r="A22" s="22"/>
      <c r="B22" s="22"/>
      <c r="C22" s="22"/>
      <c r="D22" s="22"/>
      <c r="E22" s="100">
        <f t="shared" si="1"/>
        <v>0</v>
      </c>
      <c r="F22" s="101">
        <f t="shared" si="2"/>
        <v>0</v>
      </c>
      <c r="G22" s="23"/>
      <c r="H22" s="101">
        <f t="shared" si="3"/>
        <v>0</v>
      </c>
      <c r="I22" s="23"/>
      <c r="J22" s="24"/>
      <c r="K22" s="101">
        <f t="shared" si="4"/>
        <v>0</v>
      </c>
      <c r="L22" s="24"/>
      <c r="M22" s="23"/>
      <c r="N22" s="101">
        <f t="shared" si="5"/>
        <v>0</v>
      </c>
      <c r="O22" s="23"/>
      <c r="P22" s="101">
        <f t="shared" si="6"/>
        <v>0</v>
      </c>
      <c r="Q22" s="23"/>
      <c r="R22" s="101">
        <f t="shared" si="7"/>
        <v>0</v>
      </c>
      <c r="S22" s="101">
        <f t="shared" si="16"/>
        <v>0</v>
      </c>
      <c r="T22" s="101">
        <f t="shared" si="8"/>
        <v>0</v>
      </c>
      <c r="U22" s="101">
        <f t="shared" si="8"/>
        <v>0</v>
      </c>
      <c r="V22" s="101">
        <f t="shared" si="8"/>
        <v>0</v>
      </c>
      <c r="W22" s="101">
        <f t="shared" si="8"/>
        <v>0</v>
      </c>
      <c r="X22" s="101">
        <f t="shared" si="9"/>
        <v>0</v>
      </c>
      <c r="Y22" s="23"/>
      <c r="Z22" s="101">
        <f t="shared" si="10"/>
        <v>0</v>
      </c>
      <c r="AA22" s="101">
        <f t="shared" si="11"/>
        <v>0</v>
      </c>
      <c r="AB22" s="24"/>
      <c r="AC22" s="24"/>
      <c r="AD22" s="24"/>
      <c r="AE22" s="101">
        <f t="shared" si="12"/>
        <v>0</v>
      </c>
      <c r="AF22" s="24"/>
      <c r="AG22" s="101">
        <f t="shared" si="13"/>
        <v>0</v>
      </c>
      <c r="AH22" s="102"/>
      <c r="AI22" s="24"/>
    </row>
    <row r="23" spans="1:35" x14ac:dyDescent="0.2">
      <c r="A23" s="22"/>
      <c r="B23" s="22"/>
      <c r="C23" s="22"/>
      <c r="D23" s="22"/>
      <c r="E23" s="100">
        <f t="shared" si="1"/>
        <v>0</v>
      </c>
      <c r="F23" s="101">
        <f t="shared" si="2"/>
        <v>0</v>
      </c>
      <c r="G23" s="23"/>
      <c r="H23" s="101">
        <f t="shared" si="3"/>
        <v>0</v>
      </c>
      <c r="I23" s="23"/>
      <c r="J23" s="24"/>
      <c r="K23" s="101">
        <f t="shared" si="4"/>
        <v>0</v>
      </c>
      <c r="L23" s="24"/>
      <c r="M23" s="23"/>
      <c r="N23" s="101">
        <f t="shared" si="5"/>
        <v>0</v>
      </c>
      <c r="O23" s="23"/>
      <c r="P23" s="101">
        <f t="shared" si="6"/>
        <v>0</v>
      </c>
      <c r="Q23" s="23"/>
      <c r="R23" s="101">
        <f t="shared" si="7"/>
        <v>0</v>
      </c>
      <c r="S23" s="101">
        <f t="shared" si="16"/>
        <v>0</v>
      </c>
      <c r="T23" s="101">
        <f t="shared" si="8"/>
        <v>0</v>
      </c>
      <c r="U23" s="101">
        <f t="shared" si="8"/>
        <v>0</v>
      </c>
      <c r="V23" s="101">
        <f t="shared" si="8"/>
        <v>0</v>
      </c>
      <c r="W23" s="101">
        <f t="shared" si="8"/>
        <v>0</v>
      </c>
      <c r="X23" s="101">
        <f t="shared" si="9"/>
        <v>0</v>
      </c>
      <c r="Y23" s="23"/>
      <c r="Z23" s="101">
        <f t="shared" si="10"/>
        <v>0</v>
      </c>
      <c r="AA23" s="101">
        <f t="shared" si="11"/>
        <v>0</v>
      </c>
      <c r="AB23" s="24"/>
      <c r="AC23" s="24"/>
      <c r="AD23" s="24"/>
      <c r="AE23" s="101">
        <f t="shared" si="12"/>
        <v>0</v>
      </c>
      <c r="AF23" s="24"/>
      <c r="AG23" s="101">
        <f t="shared" si="13"/>
        <v>0</v>
      </c>
      <c r="AH23" s="102"/>
      <c r="AI23" s="24"/>
    </row>
    <row r="24" spans="1:35" x14ac:dyDescent="0.2">
      <c r="F24" s="103">
        <f>SUM(F4:F23)</f>
        <v>0</v>
      </c>
      <c r="H24" s="103">
        <f>SUM(H4:H23)</f>
        <v>0</v>
      </c>
      <c r="K24" s="103">
        <f>SUM(K4:K23)</f>
        <v>0</v>
      </c>
      <c r="L24" s="104"/>
      <c r="N24" s="103">
        <f>SUM(N4:N23)</f>
        <v>0</v>
      </c>
      <c r="P24" s="103">
        <f>SUM(P4:P23)</f>
        <v>0</v>
      </c>
      <c r="R24" s="103">
        <f t="shared" ref="R24:W24" si="17">SUM(R4:R23)</f>
        <v>0</v>
      </c>
      <c r="S24" s="103">
        <f t="shared" si="17"/>
        <v>0</v>
      </c>
      <c r="T24" s="103">
        <f t="shared" si="17"/>
        <v>0</v>
      </c>
      <c r="U24" s="103">
        <f t="shared" si="17"/>
        <v>0</v>
      </c>
      <c r="V24" s="103">
        <f t="shared" si="17"/>
        <v>0</v>
      </c>
      <c r="W24" s="103">
        <f t="shared" si="17"/>
        <v>0</v>
      </c>
      <c r="AE24" s="103">
        <f>SUM(AE4:AE23)</f>
        <v>0</v>
      </c>
      <c r="AF24" s="103">
        <f>SUM(AF4:AF23)</f>
        <v>0</v>
      </c>
      <c r="AG24" s="105">
        <f>SUM(AG4:AG23)</f>
        <v>0</v>
      </c>
      <c r="AH24" s="102"/>
      <c r="AI24" s="101">
        <f>SUM(AI4:AI23)</f>
        <v>0</v>
      </c>
    </row>
    <row r="25" spans="1:35" ht="5.0999999999999996" customHeight="1" x14ac:dyDescent="0.2"/>
    <row r="26" spans="1:35" x14ac:dyDescent="0.2">
      <c r="A26" s="26"/>
      <c r="B26" s="92" t="s">
        <v>36</v>
      </c>
      <c r="C26" s="26"/>
      <c r="D26" s="26"/>
      <c r="E26" s="26"/>
      <c r="F26" s="58">
        <f>+F1</f>
        <v>10</v>
      </c>
      <c r="G26" s="59"/>
      <c r="H26" s="58">
        <f>+H1</f>
        <v>90</v>
      </c>
      <c r="I26" s="58">
        <f>+I1</f>
        <v>1.2</v>
      </c>
      <c r="J26" s="58">
        <f>+J1</f>
        <v>22</v>
      </c>
      <c r="K26" s="59"/>
      <c r="L26" s="59" t="s">
        <v>7</v>
      </c>
      <c r="M26" s="59">
        <f>+M1</f>
        <v>0.45</v>
      </c>
      <c r="N26" s="59"/>
      <c r="O26" s="58">
        <f>+O1</f>
        <v>30</v>
      </c>
      <c r="P26" s="59"/>
      <c r="Q26" s="58">
        <f>+Q1</f>
        <v>50</v>
      </c>
      <c r="R26" s="59"/>
      <c r="S26" s="38">
        <f>+S1</f>
        <v>6.2E-2</v>
      </c>
      <c r="T26" s="38">
        <f>+T1</f>
        <v>1.4500000000000001E-2</v>
      </c>
      <c r="U26" s="38">
        <f>+U1</f>
        <v>0.13900000000000001</v>
      </c>
      <c r="V26" s="38">
        <f>+V1</f>
        <v>3.3000000000000002E-2</v>
      </c>
      <c r="W26" s="38">
        <f>+W1</f>
        <v>1.5E-3</v>
      </c>
      <c r="X26" s="26"/>
      <c r="Y26" s="62">
        <v>45</v>
      </c>
      <c r="Z26" s="63"/>
      <c r="AA26" s="38">
        <f>+AA1</f>
        <v>7.0000000000000007E-2</v>
      </c>
      <c r="AB26" s="38"/>
      <c r="AC26" s="38"/>
      <c r="AD26" s="58">
        <v>10</v>
      </c>
      <c r="AE26" s="26"/>
      <c r="AF26" s="26"/>
      <c r="AG26" s="26"/>
      <c r="AH26" s="94"/>
      <c r="AI26" s="26" t="s">
        <v>7</v>
      </c>
    </row>
    <row r="27" spans="1:35" x14ac:dyDescent="0.2">
      <c r="A27" s="66"/>
      <c r="B27" s="66"/>
      <c r="C27" s="66" t="s">
        <v>11</v>
      </c>
      <c r="D27" s="66" t="s">
        <v>1</v>
      </c>
      <c r="E27" s="66" t="s">
        <v>30</v>
      </c>
      <c r="F27" s="66" t="s">
        <v>21</v>
      </c>
      <c r="G27" s="66" t="s">
        <v>11</v>
      </c>
      <c r="H27" s="66" t="s">
        <v>2</v>
      </c>
      <c r="I27" s="66" t="s">
        <v>7</v>
      </c>
      <c r="J27" s="66" t="s">
        <v>3</v>
      </c>
      <c r="K27" s="66" t="s">
        <v>17</v>
      </c>
      <c r="L27" s="66" t="s">
        <v>5</v>
      </c>
      <c r="M27" s="66" t="s">
        <v>5</v>
      </c>
      <c r="N27" s="66" t="s">
        <v>5</v>
      </c>
      <c r="O27" s="66" t="s">
        <v>9</v>
      </c>
      <c r="P27" s="66" t="s">
        <v>15</v>
      </c>
      <c r="Q27" s="66" t="s">
        <v>18</v>
      </c>
      <c r="R27" s="66" t="s">
        <v>20</v>
      </c>
      <c r="S27" s="66"/>
      <c r="T27" s="66"/>
      <c r="U27" s="66"/>
      <c r="V27" s="66" t="s">
        <v>24</v>
      </c>
      <c r="W27" s="66"/>
      <c r="X27" s="66" t="s">
        <v>17</v>
      </c>
      <c r="Y27" s="66" t="s">
        <v>11</v>
      </c>
      <c r="Z27" s="66" t="s">
        <v>7</v>
      </c>
      <c r="AA27" s="66" t="s">
        <v>28</v>
      </c>
      <c r="AB27" s="66" t="s">
        <v>46</v>
      </c>
      <c r="AC27" s="66" t="s">
        <v>46</v>
      </c>
      <c r="AD27" s="96" t="s">
        <v>46</v>
      </c>
      <c r="AE27" s="66" t="s">
        <v>17</v>
      </c>
      <c r="AF27" s="66" t="s">
        <v>33</v>
      </c>
      <c r="AG27" s="66" t="s">
        <v>17</v>
      </c>
      <c r="AH27" s="97"/>
      <c r="AI27" s="66" t="s">
        <v>43</v>
      </c>
    </row>
    <row r="28" spans="1:35" x14ac:dyDescent="0.2">
      <c r="A28" s="68" t="s">
        <v>0</v>
      </c>
      <c r="B28" s="68" t="s">
        <v>45</v>
      </c>
      <c r="C28" s="68" t="s">
        <v>12</v>
      </c>
      <c r="D28" s="68" t="s">
        <v>39</v>
      </c>
      <c r="E28" s="68" t="s">
        <v>31</v>
      </c>
      <c r="F28" s="68" t="s">
        <v>16</v>
      </c>
      <c r="G28" s="68" t="s">
        <v>14</v>
      </c>
      <c r="H28" s="68" t="s">
        <v>16</v>
      </c>
      <c r="I28" s="68" t="s">
        <v>6</v>
      </c>
      <c r="J28" s="68" t="s">
        <v>32</v>
      </c>
      <c r="K28" s="68" t="s">
        <v>4</v>
      </c>
      <c r="L28" s="68" t="s">
        <v>106</v>
      </c>
      <c r="M28" s="68" t="s">
        <v>6</v>
      </c>
      <c r="N28" s="68" t="s">
        <v>16</v>
      </c>
      <c r="O28" s="68" t="s">
        <v>10</v>
      </c>
      <c r="P28" s="68" t="s">
        <v>16</v>
      </c>
      <c r="Q28" s="68" t="s">
        <v>19</v>
      </c>
      <c r="R28" s="68" t="s">
        <v>16</v>
      </c>
      <c r="S28" s="68" t="s">
        <v>22</v>
      </c>
      <c r="T28" s="68" t="s">
        <v>23</v>
      </c>
      <c r="U28" s="68" t="s">
        <v>24</v>
      </c>
      <c r="V28" s="68" t="s">
        <v>25</v>
      </c>
      <c r="W28" s="68" t="s">
        <v>26</v>
      </c>
      <c r="X28" s="68" t="s">
        <v>27</v>
      </c>
      <c r="Y28" s="68" t="s">
        <v>29</v>
      </c>
      <c r="Z28" s="68" t="s">
        <v>8</v>
      </c>
      <c r="AA28" s="68" t="s">
        <v>29</v>
      </c>
      <c r="AB28" s="68" t="s">
        <v>6</v>
      </c>
      <c r="AC28" s="68" t="s">
        <v>13</v>
      </c>
      <c r="AD28" s="98" t="s">
        <v>143</v>
      </c>
      <c r="AE28" s="68" t="s">
        <v>8</v>
      </c>
      <c r="AF28" s="68" t="s">
        <v>34</v>
      </c>
      <c r="AG28" s="68" t="s">
        <v>16</v>
      </c>
      <c r="AH28" s="99"/>
      <c r="AI28" s="68" t="s">
        <v>44</v>
      </c>
    </row>
    <row r="29" spans="1:35" x14ac:dyDescent="0.2">
      <c r="A29" s="21"/>
      <c r="B29" s="22"/>
      <c r="C29" s="22"/>
      <c r="D29" s="22"/>
      <c r="E29" s="100">
        <f>+C29*D29</f>
        <v>0</v>
      </c>
      <c r="F29" s="101">
        <f t="shared" ref="F29:F41" si="18">ROUND(E29*$F$26,2)</f>
        <v>0</v>
      </c>
      <c r="G29" s="23"/>
      <c r="H29" s="101">
        <f t="shared" ref="H29:H41" si="19">ROUND(G29*$H$26,2)</f>
        <v>0</v>
      </c>
      <c r="I29" s="23"/>
      <c r="J29" s="24"/>
      <c r="K29" s="101">
        <f>ROUND((I29*$I$26)+(J29*$J$26),2)</f>
        <v>0</v>
      </c>
      <c r="L29" s="24"/>
      <c r="M29" s="23"/>
      <c r="N29" s="101">
        <f>ROUND(L29+(M29*$M$26),2)</f>
        <v>0</v>
      </c>
      <c r="O29" s="23"/>
      <c r="P29" s="101">
        <f t="shared" ref="P29:P41" si="20">ROUND(O29*$O$26,2)</f>
        <v>0</v>
      </c>
      <c r="Q29" s="23"/>
      <c r="R29" s="101">
        <f t="shared" ref="R29:R41" si="21">ROUND(Q29*$Q$26,2)</f>
        <v>0</v>
      </c>
      <c r="S29" s="101">
        <f>ROUND(($P$29+$R$29+($J$26*$J29))*S$26,2)</f>
        <v>0</v>
      </c>
      <c r="T29" s="101">
        <f>ROUND(($P29+$R29+($J$26*$J29))*T$26,2)</f>
        <v>0</v>
      </c>
      <c r="U29" s="101">
        <f>ROUND(($P29+$R29+($J$26*$J29))*U$26,2)</f>
        <v>0</v>
      </c>
      <c r="V29" s="101">
        <f>ROUND(($P29+$R29+($J$26*$J29))*V$26,2)</f>
        <v>0</v>
      </c>
      <c r="W29" s="101">
        <f>ROUND(($P29+$R29+($J$26*$J29))*W$26,2)</f>
        <v>0</v>
      </c>
      <c r="X29" s="101">
        <f>+P29+R29+SUM(S29:W29)</f>
        <v>0</v>
      </c>
      <c r="Y29" s="23"/>
      <c r="Z29" s="101">
        <f t="shared" ref="Z29:Z41" si="22">ROUND(Y29*$Y$26,2)</f>
        <v>0</v>
      </c>
      <c r="AA29" s="101">
        <f t="shared" ref="AA29:AA41" si="23">ROUND(Z29*$AA$26,2)</f>
        <v>0</v>
      </c>
      <c r="AB29" s="24" t="s">
        <v>61</v>
      </c>
      <c r="AC29" s="24"/>
      <c r="AD29" s="24"/>
      <c r="AE29" s="101">
        <f>SUM(Z29:AD29)</f>
        <v>0</v>
      </c>
      <c r="AF29" s="24"/>
      <c r="AG29" s="101">
        <f>+F29+H29+K29+N29+X29+AE29+AF29</f>
        <v>0</v>
      </c>
      <c r="AH29" s="102"/>
      <c r="AI29" s="24"/>
    </row>
    <row r="30" spans="1:35" x14ac:dyDescent="0.2">
      <c r="A30" s="21"/>
      <c r="B30" s="22"/>
      <c r="C30" s="22"/>
      <c r="D30" s="22"/>
      <c r="E30" s="100">
        <f t="shared" ref="E30:E44" si="24">+C30*D30</f>
        <v>0</v>
      </c>
      <c r="F30" s="101">
        <f t="shared" si="18"/>
        <v>0</v>
      </c>
      <c r="G30" s="23"/>
      <c r="H30" s="101">
        <f t="shared" si="19"/>
        <v>0</v>
      </c>
      <c r="I30" s="23"/>
      <c r="J30" s="24"/>
      <c r="K30" s="101">
        <f t="shared" ref="K30:K44" si="25">ROUND((I30*$I$26)+(J30*$J$26),2)</f>
        <v>0</v>
      </c>
      <c r="L30" s="24"/>
      <c r="M30" s="23"/>
      <c r="N30" s="101">
        <f t="shared" ref="N30:N44" si="26">ROUND(L30+(M30*$M$26),2)</f>
        <v>0</v>
      </c>
      <c r="O30" s="23"/>
      <c r="P30" s="101">
        <f t="shared" si="20"/>
        <v>0</v>
      </c>
      <c r="Q30" s="23"/>
      <c r="R30" s="101">
        <f t="shared" si="21"/>
        <v>0</v>
      </c>
      <c r="S30" s="101">
        <f t="shared" ref="S30:S44" si="27">ROUND(($P30+$R30+($J$26*$J30))*$S$26,2)</f>
        <v>0</v>
      </c>
      <c r="T30" s="101">
        <f t="shared" ref="T30:W44" si="28">ROUND(($P30+$R30+($J$26*$J30))*T$26,2)</f>
        <v>0</v>
      </c>
      <c r="U30" s="101">
        <f t="shared" si="28"/>
        <v>0</v>
      </c>
      <c r="V30" s="101">
        <f t="shared" si="28"/>
        <v>0</v>
      </c>
      <c r="W30" s="101">
        <f t="shared" si="28"/>
        <v>0</v>
      </c>
      <c r="X30" s="101">
        <f>+P30+R30+SUM(S30:W30)</f>
        <v>0</v>
      </c>
      <c r="Y30" s="23"/>
      <c r="Z30" s="101">
        <f t="shared" si="22"/>
        <v>0</v>
      </c>
      <c r="AA30" s="101">
        <f t="shared" si="23"/>
        <v>0</v>
      </c>
      <c r="AB30" s="24"/>
      <c r="AC30" s="24"/>
      <c r="AD30" s="24"/>
      <c r="AE30" s="101">
        <f t="shared" ref="AE30:AE44" si="29">SUM(Z30:AD30)</f>
        <v>0</v>
      </c>
      <c r="AF30" s="24"/>
      <c r="AG30" s="101">
        <f>+F30+H30+K30+N30+X30+AE30+AF30</f>
        <v>0</v>
      </c>
      <c r="AH30" s="102"/>
      <c r="AI30" s="24" t="s">
        <v>108</v>
      </c>
    </row>
    <row r="31" spans="1:35" x14ac:dyDescent="0.2">
      <c r="A31" s="21"/>
      <c r="B31" s="22"/>
      <c r="C31" s="22"/>
      <c r="D31" s="22"/>
      <c r="E31" s="100">
        <f t="shared" si="24"/>
        <v>0</v>
      </c>
      <c r="F31" s="101">
        <f t="shared" si="18"/>
        <v>0</v>
      </c>
      <c r="G31" s="23"/>
      <c r="H31" s="101">
        <f t="shared" si="19"/>
        <v>0</v>
      </c>
      <c r="I31" s="23"/>
      <c r="J31" s="24"/>
      <c r="K31" s="101">
        <f t="shared" si="25"/>
        <v>0</v>
      </c>
      <c r="L31" s="24"/>
      <c r="M31" s="23"/>
      <c r="N31" s="101">
        <f t="shared" si="26"/>
        <v>0</v>
      </c>
      <c r="O31" s="23"/>
      <c r="P31" s="101">
        <f t="shared" si="20"/>
        <v>0</v>
      </c>
      <c r="Q31" s="23"/>
      <c r="R31" s="101">
        <f t="shared" si="21"/>
        <v>0</v>
      </c>
      <c r="S31" s="101">
        <f t="shared" si="27"/>
        <v>0</v>
      </c>
      <c r="T31" s="101">
        <f t="shared" si="28"/>
        <v>0</v>
      </c>
      <c r="U31" s="101">
        <f t="shared" si="28"/>
        <v>0</v>
      </c>
      <c r="V31" s="101">
        <f t="shared" si="28"/>
        <v>0</v>
      </c>
      <c r="W31" s="101">
        <f t="shared" si="28"/>
        <v>0</v>
      </c>
      <c r="X31" s="101">
        <f t="shared" ref="X31:X36" si="30">+P31+R31+SUM(S31:W31)</f>
        <v>0</v>
      </c>
      <c r="Y31" s="23"/>
      <c r="Z31" s="101">
        <f t="shared" si="22"/>
        <v>0</v>
      </c>
      <c r="AA31" s="101">
        <f t="shared" si="23"/>
        <v>0</v>
      </c>
      <c r="AB31" s="24" t="s">
        <v>61</v>
      </c>
      <c r="AC31" s="24"/>
      <c r="AD31" s="24"/>
      <c r="AE31" s="101">
        <f t="shared" si="29"/>
        <v>0</v>
      </c>
      <c r="AF31" s="24"/>
      <c r="AG31" s="101">
        <f t="shared" ref="AG31:AG36" si="31">+F31+H31+K31+N31+X31+AE31+AF31</f>
        <v>0</v>
      </c>
      <c r="AH31" s="102"/>
      <c r="AI31" s="24"/>
    </row>
    <row r="32" spans="1:35" x14ac:dyDescent="0.2">
      <c r="A32" s="21"/>
      <c r="B32" s="22"/>
      <c r="C32" s="22"/>
      <c r="D32" s="22"/>
      <c r="E32" s="100">
        <f t="shared" si="24"/>
        <v>0</v>
      </c>
      <c r="F32" s="101">
        <f t="shared" si="18"/>
        <v>0</v>
      </c>
      <c r="G32" s="23"/>
      <c r="H32" s="101">
        <f t="shared" si="19"/>
        <v>0</v>
      </c>
      <c r="I32" s="23"/>
      <c r="J32" s="24"/>
      <c r="K32" s="101">
        <f t="shared" si="25"/>
        <v>0</v>
      </c>
      <c r="L32" s="24"/>
      <c r="M32" s="23"/>
      <c r="N32" s="101">
        <f t="shared" si="26"/>
        <v>0</v>
      </c>
      <c r="O32" s="23"/>
      <c r="P32" s="101">
        <f t="shared" si="20"/>
        <v>0</v>
      </c>
      <c r="Q32" s="23"/>
      <c r="R32" s="101">
        <f t="shared" si="21"/>
        <v>0</v>
      </c>
      <c r="S32" s="101">
        <f>ROUND(($P32+$R32+($J$26*$J32))*$S$26,2)</f>
        <v>0</v>
      </c>
      <c r="T32" s="101">
        <f t="shared" si="28"/>
        <v>0</v>
      </c>
      <c r="U32" s="101">
        <f t="shared" si="28"/>
        <v>0</v>
      </c>
      <c r="V32" s="101">
        <f t="shared" si="28"/>
        <v>0</v>
      </c>
      <c r="W32" s="101">
        <f t="shared" si="28"/>
        <v>0</v>
      </c>
      <c r="X32" s="101">
        <f t="shared" si="30"/>
        <v>0</v>
      </c>
      <c r="Y32" s="23"/>
      <c r="Z32" s="101">
        <f t="shared" si="22"/>
        <v>0</v>
      </c>
      <c r="AA32" s="101">
        <f t="shared" si="23"/>
        <v>0</v>
      </c>
      <c r="AB32" s="24" t="s">
        <v>61</v>
      </c>
      <c r="AC32" s="24"/>
      <c r="AD32" s="24"/>
      <c r="AE32" s="101">
        <f t="shared" si="29"/>
        <v>0</v>
      </c>
      <c r="AF32" s="24"/>
      <c r="AG32" s="101">
        <f t="shared" si="31"/>
        <v>0</v>
      </c>
      <c r="AH32" s="102"/>
      <c r="AI32" s="24"/>
    </row>
    <row r="33" spans="1:36" x14ac:dyDescent="0.2">
      <c r="A33" s="21"/>
      <c r="B33" s="22"/>
      <c r="C33" s="22"/>
      <c r="D33" s="22"/>
      <c r="E33" s="100">
        <f t="shared" si="24"/>
        <v>0</v>
      </c>
      <c r="F33" s="101">
        <f t="shared" si="18"/>
        <v>0</v>
      </c>
      <c r="G33" s="23"/>
      <c r="H33" s="101">
        <f t="shared" si="19"/>
        <v>0</v>
      </c>
      <c r="I33" s="23"/>
      <c r="J33" s="24"/>
      <c r="K33" s="101">
        <f t="shared" si="25"/>
        <v>0</v>
      </c>
      <c r="L33" s="24"/>
      <c r="M33" s="23"/>
      <c r="N33" s="101">
        <f t="shared" si="26"/>
        <v>0</v>
      </c>
      <c r="O33" s="23"/>
      <c r="P33" s="101">
        <f t="shared" si="20"/>
        <v>0</v>
      </c>
      <c r="Q33" s="23"/>
      <c r="R33" s="101">
        <f t="shared" si="21"/>
        <v>0</v>
      </c>
      <c r="S33" s="101">
        <f>ROUND(($P33+$R33+($J$26*$J33))*$S$26,2)</f>
        <v>0</v>
      </c>
      <c r="T33" s="101">
        <f t="shared" si="28"/>
        <v>0</v>
      </c>
      <c r="U33" s="101">
        <f t="shared" si="28"/>
        <v>0</v>
      </c>
      <c r="V33" s="101">
        <f t="shared" si="28"/>
        <v>0</v>
      </c>
      <c r="W33" s="101">
        <f>ROUND(($P33+$R33+($J$26*$J33))*W$26,2)</f>
        <v>0</v>
      </c>
      <c r="X33" s="101">
        <f t="shared" si="30"/>
        <v>0</v>
      </c>
      <c r="Y33" s="23"/>
      <c r="Z33" s="101">
        <f t="shared" si="22"/>
        <v>0</v>
      </c>
      <c r="AA33" s="101">
        <f t="shared" si="23"/>
        <v>0</v>
      </c>
      <c r="AB33" s="24"/>
      <c r="AC33" s="24"/>
      <c r="AD33" s="24"/>
      <c r="AE33" s="101">
        <f t="shared" si="29"/>
        <v>0</v>
      </c>
      <c r="AF33" s="24"/>
      <c r="AG33" s="101">
        <f t="shared" si="31"/>
        <v>0</v>
      </c>
      <c r="AH33" s="102"/>
      <c r="AI33" s="24"/>
    </row>
    <row r="34" spans="1:36" x14ac:dyDescent="0.2">
      <c r="A34" s="21"/>
      <c r="B34" s="22"/>
      <c r="C34" s="22"/>
      <c r="D34" s="22"/>
      <c r="E34" s="100">
        <f t="shared" si="24"/>
        <v>0</v>
      </c>
      <c r="F34" s="101">
        <f t="shared" si="18"/>
        <v>0</v>
      </c>
      <c r="G34" s="23"/>
      <c r="H34" s="101">
        <f t="shared" si="19"/>
        <v>0</v>
      </c>
      <c r="I34" s="23"/>
      <c r="J34" s="24"/>
      <c r="K34" s="101">
        <f t="shared" si="25"/>
        <v>0</v>
      </c>
      <c r="L34" s="24"/>
      <c r="M34" s="23"/>
      <c r="N34" s="101">
        <f t="shared" si="26"/>
        <v>0</v>
      </c>
      <c r="O34" s="23"/>
      <c r="P34" s="101">
        <f t="shared" si="20"/>
        <v>0</v>
      </c>
      <c r="Q34" s="23"/>
      <c r="R34" s="101">
        <f t="shared" si="21"/>
        <v>0</v>
      </c>
      <c r="S34" s="101">
        <f t="shared" si="27"/>
        <v>0</v>
      </c>
      <c r="T34" s="101">
        <f t="shared" si="28"/>
        <v>0</v>
      </c>
      <c r="U34" s="101">
        <f t="shared" si="28"/>
        <v>0</v>
      </c>
      <c r="V34" s="101">
        <f t="shared" si="28"/>
        <v>0</v>
      </c>
      <c r="W34" s="101">
        <f t="shared" si="28"/>
        <v>0</v>
      </c>
      <c r="X34" s="101">
        <f t="shared" si="30"/>
        <v>0</v>
      </c>
      <c r="Y34" s="23"/>
      <c r="Z34" s="101">
        <f t="shared" si="22"/>
        <v>0</v>
      </c>
      <c r="AA34" s="101">
        <f t="shared" si="23"/>
        <v>0</v>
      </c>
      <c r="AB34" s="24" t="s">
        <v>61</v>
      </c>
      <c r="AC34" s="24"/>
      <c r="AD34" s="24"/>
      <c r="AE34" s="101">
        <f t="shared" si="29"/>
        <v>0</v>
      </c>
      <c r="AF34" s="24"/>
      <c r="AG34" s="101">
        <f t="shared" si="31"/>
        <v>0</v>
      </c>
      <c r="AH34" s="102"/>
      <c r="AI34" s="24"/>
    </row>
    <row r="35" spans="1:36" x14ac:dyDescent="0.2">
      <c r="A35" s="21"/>
      <c r="B35" s="22"/>
      <c r="C35" s="22"/>
      <c r="D35" s="22"/>
      <c r="E35" s="100">
        <f t="shared" si="24"/>
        <v>0</v>
      </c>
      <c r="F35" s="101">
        <f t="shared" si="18"/>
        <v>0</v>
      </c>
      <c r="G35" s="23"/>
      <c r="H35" s="101">
        <f t="shared" si="19"/>
        <v>0</v>
      </c>
      <c r="I35" s="23"/>
      <c r="J35" s="24"/>
      <c r="K35" s="101">
        <f t="shared" si="25"/>
        <v>0</v>
      </c>
      <c r="L35" s="24"/>
      <c r="M35" s="23"/>
      <c r="N35" s="101">
        <f t="shared" si="26"/>
        <v>0</v>
      </c>
      <c r="O35" s="23"/>
      <c r="P35" s="101">
        <f t="shared" si="20"/>
        <v>0</v>
      </c>
      <c r="Q35" s="23"/>
      <c r="R35" s="101">
        <f t="shared" si="21"/>
        <v>0</v>
      </c>
      <c r="S35" s="101">
        <f t="shared" si="27"/>
        <v>0</v>
      </c>
      <c r="T35" s="101">
        <f t="shared" si="28"/>
        <v>0</v>
      </c>
      <c r="U35" s="101">
        <f t="shared" si="28"/>
        <v>0</v>
      </c>
      <c r="V35" s="101">
        <f t="shared" si="28"/>
        <v>0</v>
      </c>
      <c r="W35" s="101">
        <f t="shared" si="28"/>
        <v>0</v>
      </c>
      <c r="X35" s="101">
        <f t="shared" si="30"/>
        <v>0</v>
      </c>
      <c r="Y35" s="23"/>
      <c r="Z35" s="101">
        <f t="shared" si="22"/>
        <v>0</v>
      </c>
      <c r="AA35" s="101">
        <f t="shared" si="23"/>
        <v>0</v>
      </c>
      <c r="AB35" s="24"/>
      <c r="AC35" s="24"/>
      <c r="AD35" s="24"/>
      <c r="AE35" s="101">
        <f t="shared" si="29"/>
        <v>0</v>
      </c>
      <c r="AF35" s="24"/>
      <c r="AG35" s="101">
        <f t="shared" si="31"/>
        <v>0</v>
      </c>
      <c r="AH35" s="102"/>
      <c r="AI35" s="24"/>
    </row>
    <row r="36" spans="1:36" x14ac:dyDescent="0.2">
      <c r="A36" s="21"/>
      <c r="B36" s="22"/>
      <c r="C36" s="22"/>
      <c r="D36" s="22"/>
      <c r="E36" s="100">
        <f t="shared" si="24"/>
        <v>0</v>
      </c>
      <c r="F36" s="101">
        <f t="shared" si="18"/>
        <v>0</v>
      </c>
      <c r="G36" s="23"/>
      <c r="H36" s="101">
        <f t="shared" si="19"/>
        <v>0</v>
      </c>
      <c r="I36" s="23"/>
      <c r="J36" s="24"/>
      <c r="K36" s="101">
        <f t="shared" si="25"/>
        <v>0</v>
      </c>
      <c r="L36" s="24"/>
      <c r="M36" s="23"/>
      <c r="N36" s="101">
        <f t="shared" si="26"/>
        <v>0</v>
      </c>
      <c r="O36" s="23"/>
      <c r="P36" s="101">
        <f t="shared" si="20"/>
        <v>0</v>
      </c>
      <c r="Q36" s="23"/>
      <c r="R36" s="101">
        <f t="shared" si="21"/>
        <v>0</v>
      </c>
      <c r="S36" s="101">
        <f>ROUND(($P36+$R36+($J$26*$J36))*$S$26,2)</f>
        <v>0</v>
      </c>
      <c r="T36" s="101">
        <f t="shared" si="28"/>
        <v>0</v>
      </c>
      <c r="U36" s="101">
        <f t="shared" si="28"/>
        <v>0</v>
      </c>
      <c r="V36" s="101">
        <f>ROUND(($P36+$R36+($J$26*$J36))*V$26,2)</f>
        <v>0</v>
      </c>
      <c r="W36" s="101">
        <f t="shared" si="28"/>
        <v>0</v>
      </c>
      <c r="X36" s="101">
        <f t="shared" si="30"/>
        <v>0</v>
      </c>
      <c r="Y36" s="23"/>
      <c r="Z36" s="101">
        <f t="shared" si="22"/>
        <v>0</v>
      </c>
      <c r="AA36" s="101">
        <f t="shared" si="23"/>
        <v>0</v>
      </c>
      <c r="AB36" s="24" t="s">
        <v>61</v>
      </c>
      <c r="AC36" s="24"/>
      <c r="AD36" s="24"/>
      <c r="AE36" s="101">
        <f t="shared" si="29"/>
        <v>0</v>
      </c>
      <c r="AF36" s="24"/>
      <c r="AG36" s="101">
        <f t="shared" si="31"/>
        <v>0</v>
      </c>
      <c r="AH36" s="102"/>
      <c r="AI36" s="24"/>
    </row>
    <row r="37" spans="1:36" x14ac:dyDescent="0.2">
      <c r="A37" s="21"/>
      <c r="B37" s="22"/>
      <c r="C37" s="22"/>
      <c r="D37" s="22"/>
      <c r="E37" s="100">
        <f t="shared" si="24"/>
        <v>0</v>
      </c>
      <c r="F37" s="101">
        <f t="shared" si="18"/>
        <v>0</v>
      </c>
      <c r="G37" s="23"/>
      <c r="H37" s="101">
        <f t="shared" si="19"/>
        <v>0</v>
      </c>
      <c r="I37" s="23"/>
      <c r="J37" s="24"/>
      <c r="K37" s="101">
        <f t="shared" si="25"/>
        <v>0</v>
      </c>
      <c r="L37" s="24"/>
      <c r="M37" s="23"/>
      <c r="N37" s="101">
        <f t="shared" si="26"/>
        <v>0</v>
      </c>
      <c r="O37" s="23"/>
      <c r="P37" s="101">
        <f t="shared" si="20"/>
        <v>0</v>
      </c>
      <c r="Q37" s="23"/>
      <c r="R37" s="101">
        <f t="shared" si="21"/>
        <v>0</v>
      </c>
      <c r="S37" s="101">
        <f t="shared" si="27"/>
        <v>0</v>
      </c>
      <c r="T37" s="101">
        <f t="shared" si="28"/>
        <v>0</v>
      </c>
      <c r="U37" s="101">
        <f t="shared" si="28"/>
        <v>0</v>
      </c>
      <c r="V37" s="101">
        <f t="shared" si="28"/>
        <v>0</v>
      </c>
      <c r="W37" s="101">
        <f t="shared" si="28"/>
        <v>0</v>
      </c>
      <c r="X37" s="101">
        <f>+P37+R37+SUM(S37:W37)</f>
        <v>0</v>
      </c>
      <c r="Y37" s="23"/>
      <c r="Z37" s="101">
        <f t="shared" si="22"/>
        <v>0</v>
      </c>
      <c r="AA37" s="101">
        <f t="shared" si="23"/>
        <v>0</v>
      </c>
      <c r="AB37" s="24" t="s">
        <v>61</v>
      </c>
      <c r="AC37" s="24"/>
      <c r="AD37" s="24"/>
      <c r="AE37" s="101">
        <f t="shared" si="29"/>
        <v>0</v>
      </c>
      <c r="AF37" s="24"/>
      <c r="AG37" s="101">
        <f>+F37+H37+K37+N37+X37+AE37+AF37</f>
        <v>0</v>
      </c>
      <c r="AH37" s="102"/>
      <c r="AI37" s="24"/>
    </row>
    <row r="38" spans="1:36" x14ac:dyDescent="0.2">
      <c r="A38" s="21"/>
      <c r="B38" s="22"/>
      <c r="C38" s="22"/>
      <c r="D38" s="22"/>
      <c r="E38" s="100">
        <f t="shared" si="24"/>
        <v>0</v>
      </c>
      <c r="F38" s="101">
        <f t="shared" si="18"/>
        <v>0</v>
      </c>
      <c r="G38" s="23"/>
      <c r="H38" s="101">
        <f t="shared" si="19"/>
        <v>0</v>
      </c>
      <c r="I38" s="23"/>
      <c r="J38" s="24"/>
      <c r="K38" s="101">
        <f t="shared" si="25"/>
        <v>0</v>
      </c>
      <c r="L38" s="24"/>
      <c r="M38" s="23"/>
      <c r="N38" s="101">
        <f t="shared" si="26"/>
        <v>0</v>
      </c>
      <c r="O38" s="23"/>
      <c r="P38" s="101">
        <f t="shared" si="20"/>
        <v>0</v>
      </c>
      <c r="Q38" s="23"/>
      <c r="R38" s="101">
        <f t="shared" si="21"/>
        <v>0</v>
      </c>
      <c r="S38" s="101">
        <f>ROUND(($P38+$R38+($J$26*$J38))*$S$26,2)</f>
        <v>0</v>
      </c>
      <c r="T38" s="101">
        <f t="shared" si="28"/>
        <v>0</v>
      </c>
      <c r="U38" s="101">
        <f t="shared" si="28"/>
        <v>0</v>
      </c>
      <c r="V38" s="101">
        <f t="shared" si="28"/>
        <v>0</v>
      </c>
      <c r="W38" s="101">
        <f>ROUND(($P38+$R38+($J$26*$J38))*W$26,2)</f>
        <v>0</v>
      </c>
      <c r="X38" s="101">
        <f>+P38+R38+SUM(S38:W38)</f>
        <v>0</v>
      </c>
      <c r="Y38" s="23"/>
      <c r="Z38" s="101">
        <f t="shared" si="22"/>
        <v>0</v>
      </c>
      <c r="AA38" s="101">
        <f t="shared" si="23"/>
        <v>0</v>
      </c>
      <c r="AB38" s="24" t="s">
        <v>61</v>
      </c>
      <c r="AC38" s="24"/>
      <c r="AD38" s="24"/>
      <c r="AE38" s="101">
        <f t="shared" si="29"/>
        <v>0</v>
      </c>
      <c r="AF38" s="24"/>
      <c r="AG38" s="101">
        <f>+F38+H38+K38+N38+X38+AE38+AF38</f>
        <v>0</v>
      </c>
      <c r="AH38" s="102"/>
      <c r="AI38" s="24"/>
    </row>
    <row r="39" spans="1:36" x14ac:dyDescent="0.2">
      <c r="A39" s="21"/>
      <c r="B39" s="22"/>
      <c r="C39" s="22"/>
      <c r="D39" s="22"/>
      <c r="E39" s="100">
        <f t="shared" si="24"/>
        <v>0</v>
      </c>
      <c r="F39" s="101">
        <f t="shared" si="18"/>
        <v>0</v>
      </c>
      <c r="G39" s="23">
        <v>0</v>
      </c>
      <c r="H39" s="101">
        <f t="shared" si="19"/>
        <v>0</v>
      </c>
      <c r="I39" s="23"/>
      <c r="J39" s="24"/>
      <c r="K39" s="101">
        <f t="shared" si="25"/>
        <v>0</v>
      </c>
      <c r="L39" s="24"/>
      <c r="M39" s="23"/>
      <c r="N39" s="101">
        <f t="shared" si="26"/>
        <v>0</v>
      </c>
      <c r="O39" s="23"/>
      <c r="P39" s="101">
        <f t="shared" si="20"/>
        <v>0</v>
      </c>
      <c r="Q39" s="23"/>
      <c r="R39" s="101">
        <f t="shared" si="21"/>
        <v>0</v>
      </c>
      <c r="S39" s="101">
        <f t="shared" si="27"/>
        <v>0</v>
      </c>
      <c r="T39" s="101">
        <f t="shared" si="28"/>
        <v>0</v>
      </c>
      <c r="U39" s="101">
        <f>ROUND(($P39+$R39+($J$26*$J39))*U$26,2)</f>
        <v>0</v>
      </c>
      <c r="V39" s="101">
        <f t="shared" si="28"/>
        <v>0</v>
      </c>
      <c r="W39" s="101">
        <f t="shared" si="28"/>
        <v>0</v>
      </c>
      <c r="X39" s="101">
        <f>+P39+R39+SUM(S39:W39)</f>
        <v>0</v>
      </c>
      <c r="Y39" s="23"/>
      <c r="Z39" s="101">
        <f t="shared" si="22"/>
        <v>0</v>
      </c>
      <c r="AA39" s="101">
        <f t="shared" si="23"/>
        <v>0</v>
      </c>
      <c r="AB39" s="24"/>
      <c r="AC39" s="24"/>
      <c r="AD39" s="24"/>
      <c r="AE39" s="101">
        <f t="shared" si="29"/>
        <v>0</v>
      </c>
      <c r="AF39" s="24"/>
      <c r="AG39" s="101">
        <f>+F39+H39+K39+N39+X39+AE39+AF39</f>
        <v>0</v>
      </c>
      <c r="AH39" s="102"/>
      <c r="AI39" s="24"/>
    </row>
    <row r="40" spans="1:36" x14ac:dyDescent="0.2">
      <c r="A40" s="21"/>
      <c r="B40" s="22"/>
      <c r="C40" s="22"/>
      <c r="D40" s="22"/>
      <c r="E40" s="100">
        <f t="shared" si="24"/>
        <v>0</v>
      </c>
      <c r="F40" s="101">
        <f t="shared" si="18"/>
        <v>0</v>
      </c>
      <c r="G40" s="23"/>
      <c r="H40" s="101">
        <f t="shared" si="19"/>
        <v>0</v>
      </c>
      <c r="I40" s="23"/>
      <c r="J40" s="24"/>
      <c r="K40" s="101">
        <f t="shared" si="25"/>
        <v>0</v>
      </c>
      <c r="L40" s="24"/>
      <c r="M40" s="23"/>
      <c r="N40" s="101">
        <f t="shared" si="26"/>
        <v>0</v>
      </c>
      <c r="O40" s="23"/>
      <c r="P40" s="101">
        <f t="shared" si="20"/>
        <v>0</v>
      </c>
      <c r="Q40" s="23"/>
      <c r="R40" s="101">
        <f t="shared" si="21"/>
        <v>0</v>
      </c>
      <c r="S40" s="101">
        <f t="shared" si="27"/>
        <v>0</v>
      </c>
      <c r="T40" s="101">
        <f t="shared" si="28"/>
        <v>0</v>
      </c>
      <c r="U40" s="101">
        <f t="shared" si="28"/>
        <v>0</v>
      </c>
      <c r="V40" s="101">
        <f t="shared" si="28"/>
        <v>0</v>
      </c>
      <c r="W40" s="101">
        <f t="shared" si="28"/>
        <v>0</v>
      </c>
      <c r="X40" s="101">
        <f>+P40+R40+SUM(S40:W40)</f>
        <v>0</v>
      </c>
      <c r="Y40" s="23"/>
      <c r="Z40" s="101">
        <f t="shared" si="22"/>
        <v>0</v>
      </c>
      <c r="AA40" s="101">
        <f t="shared" si="23"/>
        <v>0</v>
      </c>
      <c r="AB40" s="24" t="s">
        <v>61</v>
      </c>
      <c r="AC40" s="24"/>
      <c r="AD40" s="24"/>
      <c r="AE40" s="101">
        <f t="shared" si="29"/>
        <v>0</v>
      </c>
      <c r="AF40" s="24"/>
      <c r="AG40" s="101">
        <f>+F40+H40+K40+N40+X40+AE40+AF40</f>
        <v>0</v>
      </c>
      <c r="AH40" s="102"/>
      <c r="AI40" s="24"/>
    </row>
    <row r="41" spans="1:36" x14ac:dyDescent="0.2">
      <c r="A41" s="21"/>
      <c r="B41" s="22"/>
      <c r="C41" s="22"/>
      <c r="D41" s="22"/>
      <c r="E41" s="100">
        <f>+C41*D41</f>
        <v>0</v>
      </c>
      <c r="F41" s="101">
        <f t="shared" si="18"/>
        <v>0</v>
      </c>
      <c r="G41" s="23"/>
      <c r="H41" s="101">
        <f t="shared" si="19"/>
        <v>0</v>
      </c>
      <c r="I41" s="23"/>
      <c r="J41" s="24"/>
      <c r="K41" s="101">
        <f>ROUND((I41*$I$26)+(J41*$J$26),2)</f>
        <v>0</v>
      </c>
      <c r="L41" s="24"/>
      <c r="M41" s="23"/>
      <c r="N41" s="101">
        <f>ROUND(L41+(M41*$M$26),2)</f>
        <v>0</v>
      </c>
      <c r="O41" s="23"/>
      <c r="P41" s="101">
        <f t="shared" si="20"/>
        <v>0</v>
      </c>
      <c r="Q41" s="23"/>
      <c r="R41" s="101">
        <f t="shared" si="21"/>
        <v>0</v>
      </c>
      <c r="S41" s="101">
        <f>ROUND(($P41+$R41+($J$26*$J41))*$S$26,2)</f>
        <v>0</v>
      </c>
      <c r="T41" s="101">
        <f t="shared" si="28"/>
        <v>0</v>
      </c>
      <c r="U41" s="101">
        <f t="shared" si="28"/>
        <v>0</v>
      </c>
      <c r="V41" s="101">
        <f>ROUND(($P41+$R41+($J$26*$J41))*V$26,2)</f>
        <v>0</v>
      </c>
      <c r="W41" s="101">
        <f t="shared" si="28"/>
        <v>0</v>
      </c>
      <c r="X41" s="101">
        <f>+P41+R41+SUM(S41:W41)</f>
        <v>0</v>
      </c>
      <c r="Y41" s="23"/>
      <c r="Z41" s="101">
        <f t="shared" si="22"/>
        <v>0</v>
      </c>
      <c r="AA41" s="101">
        <f t="shared" si="23"/>
        <v>0</v>
      </c>
      <c r="AB41" s="24"/>
      <c r="AC41" s="24"/>
      <c r="AD41" s="24"/>
      <c r="AE41" s="101">
        <f t="shared" si="29"/>
        <v>0</v>
      </c>
      <c r="AF41" s="24"/>
      <c r="AG41" s="101">
        <f>+F41+H41+K41+N41+X41+AE41+AF41</f>
        <v>0</v>
      </c>
      <c r="AH41" s="102"/>
      <c r="AI41" s="24"/>
      <c r="AJ41" s="105"/>
    </row>
    <row r="42" spans="1:36" x14ac:dyDescent="0.2">
      <c r="A42" s="22"/>
      <c r="B42" s="22"/>
      <c r="C42" s="22"/>
      <c r="D42" s="22"/>
      <c r="E42" s="100"/>
      <c r="F42" s="101"/>
      <c r="G42" s="23"/>
      <c r="H42" s="101"/>
      <c r="I42" s="23"/>
      <c r="J42" s="24"/>
      <c r="K42" s="101"/>
      <c r="L42" s="24"/>
      <c r="M42" s="23"/>
      <c r="N42" s="101"/>
      <c r="O42" s="23"/>
      <c r="P42" s="101"/>
      <c r="Q42" s="23"/>
      <c r="R42" s="101"/>
      <c r="S42" s="101">
        <f t="shared" si="27"/>
        <v>0</v>
      </c>
      <c r="T42" s="101">
        <f t="shared" si="28"/>
        <v>0</v>
      </c>
      <c r="U42" s="101">
        <f t="shared" si="28"/>
        <v>0</v>
      </c>
      <c r="V42" s="101">
        <f t="shared" si="28"/>
        <v>0</v>
      </c>
      <c r="W42" s="101">
        <f t="shared" si="28"/>
        <v>0</v>
      </c>
      <c r="X42" s="101"/>
      <c r="Y42" s="23"/>
      <c r="Z42" s="101"/>
      <c r="AA42" s="101"/>
      <c r="AB42" s="24"/>
      <c r="AC42" s="24"/>
      <c r="AD42" s="24"/>
      <c r="AE42" s="101">
        <f t="shared" si="29"/>
        <v>0</v>
      </c>
      <c r="AF42" s="24"/>
      <c r="AG42" s="101"/>
      <c r="AH42" s="102"/>
      <c r="AI42" s="24" t="s">
        <v>61</v>
      </c>
    </row>
    <row r="43" spans="1:36" x14ac:dyDescent="0.2">
      <c r="A43" s="21"/>
      <c r="B43" s="22"/>
      <c r="C43" s="22"/>
      <c r="D43" s="22"/>
      <c r="E43" s="100">
        <f t="shared" si="24"/>
        <v>0</v>
      </c>
      <c r="F43" s="101">
        <f>ROUND(E43*$F$26,2)</f>
        <v>0</v>
      </c>
      <c r="G43" s="23"/>
      <c r="H43" s="101">
        <f>ROUND(G43*$H$26,2)</f>
        <v>0</v>
      </c>
      <c r="I43" s="23"/>
      <c r="J43" s="24"/>
      <c r="K43" s="101">
        <f t="shared" si="25"/>
        <v>0</v>
      </c>
      <c r="L43" s="24"/>
      <c r="M43" s="23"/>
      <c r="N43" s="101">
        <f t="shared" si="26"/>
        <v>0</v>
      </c>
      <c r="O43" s="23"/>
      <c r="P43" s="101">
        <f>ROUND(O43*$O$26,2)</f>
        <v>0</v>
      </c>
      <c r="Q43" s="23"/>
      <c r="R43" s="101">
        <f>ROUND(Q43*$Q$26,2)</f>
        <v>0</v>
      </c>
      <c r="S43" s="101">
        <f t="shared" si="27"/>
        <v>0</v>
      </c>
      <c r="T43" s="101">
        <f>ROUND(($P43+$R43+($J$26*$J43))*T$26,2)</f>
        <v>0</v>
      </c>
      <c r="U43" s="101">
        <f t="shared" si="28"/>
        <v>0</v>
      </c>
      <c r="V43" s="101">
        <f t="shared" si="28"/>
        <v>0</v>
      </c>
      <c r="W43" s="101">
        <f t="shared" si="28"/>
        <v>0</v>
      </c>
      <c r="X43" s="101">
        <f>+P43+R43+SUM(S43:W43)</f>
        <v>0</v>
      </c>
      <c r="Y43" s="23"/>
      <c r="Z43" s="101">
        <f>ROUND(Y43*$Y$26,2)</f>
        <v>0</v>
      </c>
      <c r="AA43" s="101">
        <f>ROUND(Z43*$AA$26,2)</f>
        <v>0</v>
      </c>
      <c r="AB43" s="24"/>
      <c r="AC43" s="24"/>
      <c r="AD43" s="24"/>
      <c r="AE43" s="101">
        <f t="shared" si="29"/>
        <v>0</v>
      </c>
      <c r="AF43" s="24"/>
      <c r="AG43" s="101">
        <f>+F43+H43+K43+N43+X43+AE43+AF43</f>
        <v>0</v>
      </c>
      <c r="AH43" s="102"/>
      <c r="AI43" s="24" t="s">
        <v>61</v>
      </c>
    </row>
    <row r="44" spans="1:36" x14ac:dyDescent="0.2">
      <c r="A44" s="21"/>
      <c r="B44" s="22"/>
      <c r="C44" s="22"/>
      <c r="D44" s="22"/>
      <c r="E44" s="100">
        <f t="shared" si="24"/>
        <v>0</v>
      </c>
      <c r="F44" s="101">
        <f>ROUND(E44*$F$26,2)</f>
        <v>0</v>
      </c>
      <c r="G44" s="23"/>
      <c r="H44" s="101">
        <f>ROUND(G44*$H$26,2)</f>
        <v>0</v>
      </c>
      <c r="I44" s="23"/>
      <c r="J44" s="24"/>
      <c r="K44" s="101">
        <f t="shared" si="25"/>
        <v>0</v>
      </c>
      <c r="L44" s="24"/>
      <c r="M44" s="23"/>
      <c r="N44" s="101">
        <f t="shared" si="26"/>
        <v>0</v>
      </c>
      <c r="O44" s="23"/>
      <c r="P44" s="101">
        <f>ROUND(O44*$O$26,2)</f>
        <v>0</v>
      </c>
      <c r="Q44" s="23"/>
      <c r="R44" s="101">
        <f>ROUND(Q44*$Q$26,2)</f>
        <v>0</v>
      </c>
      <c r="S44" s="101">
        <f t="shared" si="27"/>
        <v>0</v>
      </c>
      <c r="T44" s="101">
        <f t="shared" si="28"/>
        <v>0</v>
      </c>
      <c r="U44" s="101">
        <f t="shared" si="28"/>
        <v>0</v>
      </c>
      <c r="V44" s="101">
        <f t="shared" si="28"/>
        <v>0</v>
      </c>
      <c r="W44" s="101">
        <f t="shared" si="28"/>
        <v>0</v>
      </c>
      <c r="X44" s="101">
        <f>+P44+R44+SUM(S44:W44)</f>
        <v>0</v>
      </c>
      <c r="Y44" s="23"/>
      <c r="Z44" s="101">
        <f>ROUND(Y44*$Y$26,2)</f>
        <v>0</v>
      </c>
      <c r="AA44" s="101">
        <f>ROUND(Z44*$AA$26,2)</f>
        <v>0</v>
      </c>
      <c r="AB44" s="24"/>
      <c r="AC44" s="24"/>
      <c r="AD44" s="24"/>
      <c r="AE44" s="101">
        <f t="shared" si="29"/>
        <v>0</v>
      </c>
      <c r="AF44" s="24"/>
      <c r="AG44" s="101">
        <f>+F44+H44+K44+N44+X44+AE44+AF44</f>
        <v>0</v>
      </c>
      <c r="AH44" s="102"/>
      <c r="AI44" s="24"/>
    </row>
    <row r="45" spans="1:36" x14ac:dyDescent="0.2">
      <c r="F45" s="103">
        <f>SUM(F29:F44)</f>
        <v>0</v>
      </c>
      <c r="H45" s="103">
        <f>SUM(H29:H44)</f>
        <v>0</v>
      </c>
      <c r="K45" s="103">
        <f>SUM(K29:K44)</f>
        <v>0</v>
      </c>
      <c r="L45" s="104"/>
      <c r="N45" s="103">
        <f>SUM(N29:N44)</f>
        <v>0</v>
      </c>
      <c r="P45" s="103">
        <f>SUM(P29:P44)</f>
        <v>0</v>
      </c>
      <c r="R45" s="103">
        <f t="shared" ref="R45:W45" si="32">SUM(R29:R44)</f>
        <v>0</v>
      </c>
      <c r="S45" s="103">
        <f t="shared" si="32"/>
        <v>0</v>
      </c>
      <c r="T45" s="103">
        <f t="shared" si="32"/>
        <v>0</v>
      </c>
      <c r="U45" s="103">
        <f t="shared" si="32"/>
        <v>0</v>
      </c>
      <c r="V45" s="103">
        <f t="shared" si="32"/>
        <v>0</v>
      </c>
      <c r="W45" s="103">
        <f t="shared" si="32"/>
        <v>0</v>
      </c>
      <c r="AE45" s="103">
        <f>SUM(AE29:AE44)</f>
        <v>0</v>
      </c>
      <c r="AF45" s="103">
        <f>SUM(AF29:AF44)</f>
        <v>0</v>
      </c>
      <c r="AG45" s="105">
        <f>SUM(AG29:AG44)</f>
        <v>0</v>
      </c>
      <c r="AH45" s="102"/>
      <c r="AI45" s="101">
        <f>SUM(AI29:AI44)</f>
        <v>0</v>
      </c>
    </row>
    <row r="46" spans="1:36" ht="5.0999999999999996" customHeight="1" x14ac:dyDescent="0.2"/>
    <row r="47" spans="1:36" x14ac:dyDescent="0.2">
      <c r="B47" s="102" t="s">
        <v>38</v>
      </c>
      <c r="C47" s="102"/>
      <c r="D47" s="102"/>
      <c r="E47" s="102"/>
      <c r="F47" s="103">
        <f>ROUND(F24+F45,0)</f>
        <v>0</v>
      </c>
      <c r="G47" s="102"/>
      <c r="H47" s="103">
        <f>ROUND(H24+H45,0)</f>
        <v>0</v>
      </c>
      <c r="I47" s="102"/>
      <c r="J47" s="102"/>
      <c r="K47" s="103">
        <f>ROUND(K24+K45,0)</f>
        <v>0</v>
      </c>
      <c r="L47" s="103"/>
      <c r="M47" s="102"/>
      <c r="N47" s="103">
        <f>ROUND(N24+N45,0)</f>
        <v>0</v>
      </c>
      <c r="O47" s="102"/>
      <c r="P47" s="103">
        <f>ROUND(P24+P45,0)</f>
        <v>0</v>
      </c>
      <c r="Q47" s="102"/>
      <c r="R47" s="103">
        <f t="shared" ref="R47:W47" si="33">ROUND(R24+R45,0)</f>
        <v>0</v>
      </c>
      <c r="S47" s="103">
        <f t="shared" si="33"/>
        <v>0</v>
      </c>
      <c r="T47" s="103">
        <f t="shared" si="33"/>
        <v>0</v>
      </c>
      <c r="U47" s="103">
        <f t="shared" si="33"/>
        <v>0</v>
      </c>
      <c r="V47" s="103">
        <f t="shared" si="33"/>
        <v>0</v>
      </c>
      <c r="W47" s="103">
        <f t="shared" si="33"/>
        <v>0</v>
      </c>
      <c r="X47" s="103"/>
      <c r="Y47" s="103"/>
      <c r="Z47" s="102"/>
      <c r="AA47" s="102"/>
      <c r="AB47" s="102"/>
      <c r="AC47" s="102"/>
      <c r="AD47" s="102"/>
      <c r="AE47" s="103">
        <f>ROUND(AE24+AE45,0)</f>
        <v>0</v>
      </c>
      <c r="AF47" s="103">
        <f>ROUND(AF24+AF45,0)</f>
        <v>0</v>
      </c>
      <c r="AG47" s="103">
        <f>ROUND(AG24+AG45,0)</f>
        <v>0</v>
      </c>
      <c r="AI47" s="103">
        <f>ROUND(AI24+AI45,0)</f>
        <v>0</v>
      </c>
    </row>
    <row r="48" spans="1:36" ht="5.0999999999999996" customHeight="1" x14ac:dyDescent="0.2"/>
    <row r="49" spans="3:33" x14ac:dyDescent="0.2">
      <c r="C49" s="106" t="s">
        <v>159</v>
      </c>
      <c r="M49" s="107" t="s">
        <v>49</v>
      </c>
      <c r="N49" s="108"/>
      <c r="O49" s="108"/>
      <c r="P49" s="108"/>
      <c r="Q49" s="109"/>
    </row>
    <row r="50" spans="3:33" x14ac:dyDescent="0.2">
      <c r="C50" s="106" t="s">
        <v>130</v>
      </c>
      <c r="M50" s="126" t="s">
        <v>150</v>
      </c>
      <c r="N50" s="110"/>
      <c r="O50" s="110"/>
      <c r="P50" s="111"/>
      <c r="Q50" s="27"/>
      <c r="AG50" s="112">
        <f>+AG47+SUM(Q50:Q52)</f>
        <v>0</v>
      </c>
    </row>
    <row r="51" spans="3:33" x14ac:dyDescent="0.2">
      <c r="C51" s="106" t="s">
        <v>128</v>
      </c>
      <c r="M51" s="107" t="s">
        <v>110</v>
      </c>
      <c r="N51" s="108"/>
      <c r="O51" s="108"/>
      <c r="P51" s="109"/>
      <c r="Q51" s="24"/>
    </row>
    <row r="52" spans="3:33" x14ac:dyDescent="0.2">
      <c r="C52" s="95" t="s">
        <v>47</v>
      </c>
      <c r="M52" s="107" t="s">
        <v>111</v>
      </c>
      <c r="N52" s="108"/>
      <c r="O52" s="108"/>
      <c r="P52" s="109"/>
      <c r="Q52" s="24"/>
    </row>
  </sheetData>
  <sheetProtection selectLockedCells="1"/>
  <phoneticPr fontId="0" type="noConversion"/>
  <pageMargins left="0.11" right="0.46" top="0.75" bottom="0.53" header="0.25" footer="0.33"/>
  <pageSetup scale="68" fitToWidth="2" orientation="landscape" horizontalDpi="300" verticalDpi="300" r:id="rId1"/>
  <headerFooter alignWithMargins="0">
    <oddHeader>&amp;C&amp;"Arial,Bold"SHIPROCK HIGH SCHOOL
BOY'S SOCCER BUDGET
2017-2018</oddHeader>
    <oddFooter>&amp;L&amp;D      &amp;T&amp;C&amp;P of &amp;N&amp;R&amp;F</oddFooter>
  </headerFooter>
  <colBreaks count="1" manualBreakCount="1">
    <brk id="17" max="5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1AD76-9ADF-4CAB-AA42-E77683532DC8}">
  <sheetPr>
    <pageSetUpPr fitToPage="1"/>
  </sheetPr>
  <dimension ref="A1:AI51"/>
  <sheetViews>
    <sheetView topLeftCell="P1" zoomScaleNormal="100" workbookViewId="0">
      <selection activeCell="D10" sqref="D10"/>
    </sheetView>
  </sheetViews>
  <sheetFormatPr defaultRowHeight="12.75" x14ac:dyDescent="0.2"/>
  <cols>
    <col min="1" max="1" width="11.28515625" customWidth="1"/>
    <col min="2" max="2" width="15.7109375" customWidth="1"/>
    <col min="3" max="3" width="6.7109375" bestFit="1" customWidth="1"/>
    <col min="4" max="4" width="9.5703125" bestFit="1" customWidth="1"/>
    <col min="5" max="5" width="8" bestFit="1" customWidth="1"/>
    <col min="6" max="6" width="11.85546875" customWidth="1"/>
    <col min="7" max="7" width="6.85546875" bestFit="1" customWidth="1"/>
    <col min="8" max="8" width="11.140625" customWidth="1"/>
    <col min="9" max="9" width="9.42578125" bestFit="1" customWidth="1"/>
    <col min="10" max="10" width="10.140625" bestFit="1" customWidth="1"/>
    <col min="11" max="11" width="11.42578125" customWidth="1"/>
    <col min="12" max="12" width="9.28515625" customWidth="1"/>
    <col min="13" max="13" width="7.42578125" bestFit="1" customWidth="1"/>
    <col min="14" max="14" width="9.28515625" bestFit="1" customWidth="1"/>
    <col min="15" max="15" width="8.28515625" bestFit="1" customWidth="1"/>
    <col min="16" max="16" width="12" customWidth="1"/>
    <col min="17" max="17" width="11.140625" bestFit="1" customWidth="1"/>
    <col min="18" max="18" width="9.28515625" bestFit="1" customWidth="1"/>
    <col min="20" max="20" width="8.42578125" customWidth="1"/>
    <col min="22" max="22" width="8.7109375" customWidth="1"/>
    <col min="23" max="23" width="8.5703125" bestFit="1" customWidth="1"/>
    <col min="24" max="24" width="11.42578125" bestFit="1" customWidth="1"/>
    <col min="25" max="25" width="8.28515625" bestFit="1" customWidth="1"/>
    <col min="26" max="26" width="11" bestFit="1" customWidth="1"/>
    <col min="27" max="27" width="8.7109375" customWidth="1"/>
    <col min="28" max="29" width="8.28515625" bestFit="1" customWidth="1"/>
    <col min="30" max="30" width="10" bestFit="1" customWidth="1"/>
    <col min="31" max="31" width="11" customWidth="1"/>
    <col min="32" max="32" width="10.85546875" customWidth="1"/>
    <col min="33" max="33" width="11.85546875" customWidth="1"/>
    <col min="34" max="34" width="1.7109375" customWidth="1"/>
    <col min="35" max="35" width="11.85546875" bestFit="1" customWidth="1"/>
  </cols>
  <sheetData>
    <row r="1" spans="1:35" x14ac:dyDescent="0.2">
      <c r="A1" s="1"/>
      <c r="B1" s="10" t="s">
        <v>35</v>
      </c>
      <c r="C1" s="1"/>
      <c r="D1" s="1"/>
      <c r="E1" s="1"/>
      <c r="F1" s="56">
        <f>+Football!F1</f>
        <v>10</v>
      </c>
      <c r="G1" s="57"/>
      <c r="H1" s="56">
        <f>+Football!H1</f>
        <v>90</v>
      </c>
      <c r="I1" s="58">
        <f>+Football!I1</f>
        <v>1.2</v>
      </c>
      <c r="J1" s="58">
        <f>+Football!J1</f>
        <v>22</v>
      </c>
      <c r="K1" s="57"/>
      <c r="L1" s="57" t="s">
        <v>7</v>
      </c>
      <c r="M1" s="59">
        <f>+Football!M1</f>
        <v>0.45</v>
      </c>
      <c r="N1" s="57"/>
      <c r="O1" s="56">
        <f>+Football!O1</f>
        <v>30</v>
      </c>
      <c r="P1" s="57"/>
      <c r="Q1" s="28">
        <f>+Football!Q1</f>
        <v>50</v>
      </c>
      <c r="R1" s="1"/>
      <c r="S1" s="38">
        <f>+Football!S1</f>
        <v>6.2E-2</v>
      </c>
      <c r="T1" s="38">
        <f>+Football!T1</f>
        <v>1.4500000000000001E-2</v>
      </c>
      <c r="U1" s="38">
        <f>+Football!U1</f>
        <v>0.13900000000000001</v>
      </c>
      <c r="V1" s="38">
        <f>+Football!V1</f>
        <v>3.3000000000000002E-2</v>
      </c>
      <c r="W1" s="38">
        <f>+Football!W1</f>
        <v>1.5E-3</v>
      </c>
      <c r="X1" s="1"/>
      <c r="Y1" s="25">
        <f>+'Boy''s Soccer'!Y1</f>
        <v>60</v>
      </c>
      <c r="Z1" s="15"/>
      <c r="AA1" s="38">
        <f>+Football!AA1</f>
        <v>7.0000000000000007E-2</v>
      </c>
      <c r="AB1" s="114" t="s">
        <v>148</v>
      </c>
      <c r="AC1" s="113">
        <v>10</v>
      </c>
      <c r="AD1" s="113">
        <v>10</v>
      </c>
      <c r="AE1" s="1"/>
      <c r="AF1" s="1"/>
      <c r="AG1" s="1"/>
      <c r="AH1" s="11"/>
      <c r="AI1" s="1" t="s">
        <v>7</v>
      </c>
    </row>
    <row r="2" spans="1:35" x14ac:dyDescent="0.2">
      <c r="A2" s="2"/>
      <c r="B2" s="2"/>
      <c r="C2" s="2" t="s">
        <v>11</v>
      </c>
      <c r="D2" s="2" t="s">
        <v>1</v>
      </c>
      <c r="E2" s="2" t="s">
        <v>30</v>
      </c>
      <c r="F2" s="2" t="s">
        <v>21</v>
      </c>
      <c r="G2" s="2" t="s">
        <v>11</v>
      </c>
      <c r="H2" s="2" t="s">
        <v>2</v>
      </c>
      <c r="I2" s="2" t="s">
        <v>7</v>
      </c>
      <c r="J2" s="2" t="s">
        <v>3</v>
      </c>
      <c r="K2" s="2" t="s">
        <v>17</v>
      </c>
      <c r="L2" s="2" t="s">
        <v>5</v>
      </c>
      <c r="M2" s="2" t="s">
        <v>5</v>
      </c>
      <c r="N2" s="2" t="s">
        <v>5</v>
      </c>
      <c r="O2" s="2" t="s">
        <v>9</v>
      </c>
      <c r="P2" s="2" t="s">
        <v>15</v>
      </c>
      <c r="Q2" s="2" t="s">
        <v>18</v>
      </c>
      <c r="R2" s="2" t="s">
        <v>20</v>
      </c>
      <c r="S2" s="2"/>
      <c r="T2" s="2"/>
      <c r="U2" s="2"/>
      <c r="V2" s="2" t="s">
        <v>24</v>
      </c>
      <c r="W2" s="2"/>
      <c r="X2" s="2" t="s">
        <v>17</v>
      </c>
      <c r="Y2" s="2" t="s">
        <v>11</v>
      </c>
      <c r="Z2" s="2" t="s">
        <v>7</v>
      </c>
      <c r="AA2" s="2" t="s">
        <v>28</v>
      </c>
      <c r="AB2" s="2" t="s">
        <v>46</v>
      </c>
      <c r="AC2" s="2" t="s">
        <v>46</v>
      </c>
      <c r="AD2" s="91" t="s">
        <v>46</v>
      </c>
      <c r="AE2" s="2" t="s">
        <v>17</v>
      </c>
      <c r="AF2" s="2" t="s">
        <v>33</v>
      </c>
      <c r="AG2" s="2" t="s">
        <v>17</v>
      </c>
      <c r="AH2" s="12"/>
      <c r="AI2" s="2" t="s">
        <v>43</v>
      </c>
    </row>
    <row r="3" spans="1:35" x14ac:dyDescent="0.2">
      <c r="A3" s="3" t="s">
        <v>0</v>
      </c>
      <c r="B3" s="3" t="s">
        <v>45</v>
      </c>
      <c r="C3" s="3" t="s">
        <v>12</v>
      </c>
      <c r="D3" s="3" t="s">
        <v>39</v>
      </c>
      <c r="E3" s="3" t="s">
        <v>31</v>
      </c>
      <c r="F3" s="3" t="s">
        <v>40</v>
      </c>
      <c r="G3" s="3" t="s">
        <v>14</v>
      </c>
      <c r="H3" s="3" t="s">
        <v>41</v>
      </c>
      <c r="I3" s="3" t="s">
        <v>6</v>
      </c>
      <c r="J3" s="3" t="s">
        <v>42</v>
      </c>
      <c r="K3" s="3" t="s">
        <v>4</v>
      </c>
      <c r="L3" s="3" t="s">
        <v>106</v>
      </c>
      <c r="M3" s="3" t="s">
        <v>6</v>
      </c>
      <c r="N3" s="3" t="s">
        <v>16</v>
      </c>
      <c r="O3" s="3" t="s">
        <v>10</v>
      </c>
      <c r="P3" s="3" t="s">
        <v>16</v>
      </c>
      <c r="Q3" s="3" t="s">
        <v>19</v>
      </c>
      <c r="R3" s="3" t="s">
        <v>16</v>
      </c>
      <c r="S3" s="3" t="s">
        <v>22</v>
      </c>
      <c r="T3" s="3" t="s">
        <v>23</v>
      </c>
      <c r="U3" s="3" t="s">
        <v>24</v>
      </c>
      <c r="V3" s="3" t="s">
        <v>25</v>
      </c>
      <c r="W3" s="3" t="s">
        <v>26</v>
      </c>
      <c r="X3" s="3" t="s">
        <v>27</v>
      </c>
      <c r="Y3" s="3" t="s">
        <v>29</v>
      </c>
      <c r="Z3" s="3" t="s">
        <v>8</v>
      </c>
      <c r="AA3" s="3" t="s">
        <v>29</v>
      </c>
      <c r="AB3" s="3" t="s">
        <v>6</v>
      </c>
      <c r="AC3" s="3" t="s">
        <v>13</v>
      </c>
      <c r="AD3" s="52" t="s">
        <v>147</v>
      </c>
      <c r="AE3" s="3" t="s">
        <v>8</v>
      </c>
      <c r="AF3" s="3" t="s">
        <v>34</v>
      </c>
      <c r="AG3" s="3" t="s">
        <v>16</v>
      </c>
      <c r="AH3" s="13"/>
      <c r="AI3" s="3" t="s">
        <v>44</v>
      </c>
    </row>
    <row r="4" spans="1:35" x14ac:dyDescent="0.2">
      <c r="A4" s="21"/>
      <c r="B4" s="22"/>
      <c r="C4" s="22"/>
      <c r="D4" s="22"/>
      <c r="E4" s="14">
        <f>+C4*D4</f>
        <v>0</v>
      </c>
      <c r="F4" s="7">
        <f>ROUND(E4*$F$1,2)</f>
        <v>0</v>
      </c>
      <c r="G4" s="23"/>
      <c r="H4" s="7">
        <f>ROUND(G4*$H$1,2)</f>
        <v>0</v>
      </c>
      <c r="I4" s="23"/>
      <c r="J4" s="24"/>
      <c r="K4" s="7">
        <f>ROUND((I4*$I$1)+(J4*$J$1),2)</f>
        <v>0</v>
      </c>
      <c r="L4" s="24"/>
      <c r="M4" s="23"/>
      <c r="N4" s="7">
        <f>ROUND(L4+(M4*$M$1),2)</f>
        <v>0</v>
      </c>
      <c r="O4" s="23"/>
      <c r="P4" s="7">
        <f>ROUND(O4*$O$1,2)</f>
        <v>0</v>
      </c>
      <c r="Q4" s="23"/>
      <c r="R4" s="7">
        <f>ROUND(Q4*$Q$1,2)</f>
        <v>0</v>
      </c>
      <c r="S4" s="7">
        <f t="shared" ref="S4:S9" si="0">ROUND(($P4+$R4+($J$1*$J4))*$S$1,2)</f>
        <v>0</v>
      </c>
      <c r="T4" s="7">
        <f>ROUND(($P4+$R4+($J$1*$J4))*T$1,2)</f>
        <v>0</v>
      </c>
      <c r="U4" s="7">
        <f>ROUND(($P4+$R4+($J$1*$J4))*U$1,2)</f>
        <v>0</v>
      </c>
      <c r="V4" s="7">
        <f>ROUND(($P4+$R4+($J$1*$J4))*V$1,2)</f>
        <v>0</v>
      </c>
      <c r="W4" s="7">
        <f>ROUND(($P4+$R4+($J$1*$J4))*W$1,2)</f>
        <v>0</v>
      </c>
      <c r="X4" s="7">
        <f>+P4+R4+SUM(S4:W4)</f>
        <v>0</v>
      </c>
      <c r="Y4" s="23"/>
      <c r="Z4" s="7">
        <f>ROUND(Y4*$Y$1,2)</f>
        <v>0</v>
      </c>
      <c r="AA4" s="7">
        <f>ROUND(Z4*$AA$1,2)</f>
        <v>0</v>
      </c>
      <c r="AB4" s="24"/>
      <c r="AC4" s="24"/>
      <c r="AD4" s="24"/>
      <c r="AE4" s="7">
        <f>SUM(Z4:AD4)</f>
        <v>0</v>
      </c>
      <c r="AF4" s="24"/>
      <c r="AG4" s="7">
        <f>+F4+H4+K4+N4+X4+AE4+AF4</f>
        <v>0</v>
      </c>
      <c r="AH4" s="6"/>
      <c r="AI4" s="24"/>
    </row>
    <row r="5" spans="1:35" x14ac:dyDescent="0.2">
      <c r="A5" s="21"/>
      <c r="B5" s="22"/>
      <c r="C5" s="22"/>
      <c r="D5" s="22"/>
      <c r="E5" s="14">
        <f t="shared" ref="E5:E23" si="1">+C5*D5</f>
        <v>0</v>
      </c>
      <c r="F5" s="7">
        <f t="shared" ref="F5:F23" si="2">ROUND(E5*$F$1,2)</f>
        <v>0</v>
      </c>
      <c r="G5" s="23"/>
      <c r="H5" s="7">
        <f t="shared" ref="H5:H23" si="3">ROUND(G5*$H$1,2)</f>
        <v>0</v>
      </c>
      <c r="I5" s="23"/>
      <c r="J5" s="24"/>
      <c r="K5" s="7">
        <f t="shared" ref="K5:K23" si="4">ROUND((I5*$I$1)+(J5*$J$1),2)</f>
        <v>0</v>
      </c>
      <c r="L5" s="24"/>
      <c r="M5" s="23"/>
      <c r="N5" s="7">
        <f t="shared" ref="N5:N23" si="5">ROUND(L5+(M5*$M$1),2)</f>
        <v>0</v>
      </c>
      <c r="O5" s="23"/>
      <c r="P5" s="7">
        <f t="shared" ref="P5:P23" si="6">ROUND(O5*$O$1,2)</f>
        <v>0</v>
      </c>
      <c r="Q5" s="23"/>
      <c r="R5" s="7">
        <f t="shared" ref="R5:R23" si="7">ROUND(Q5*$Q$1,2)</f>
        <v>0</v>
      </c>
      <c r="S5" s="7">
        <f t="shared" si="0"/>
        <v>0</v>
      </c>
      <c r="T5" s="7">
        <f t="shared" ref="T5:W23" si="8">ROUND(($P5+$R5+($J$1*$J5))*T$1,2)</f>
        <v>0</v>
      </c>
      <c r="U5" s="7">
        <f t="shared" si="8"/>
        <v>0</v>
      </c>
      <c r="V5" s="7">
        <f t="shared" si="8"/>
        <v>0</v>
      </c>
      <c r="W5" s="7">
        <f t="shared" si="8"/>
        <v>0</v>
      </c>
      <c r="X5" s="7">
        <f t="shared" ref="X5:X23" si="9">+P5+R5+SUM(S5:W5)</f>
        <v>0</v>
      </c>
      <c r="Y5" s="23"/>
      <c r="Z5" s="7">
        <f t="shared" ref="Z5:Z23" si="10">ROUND(Y5*$Y$1,2)</f>
        <v>0</v>
      </c>
      <c r="AA5" s="7">
        <f t="shared" ref="AA5:AA23" si="11">ROUND(Z5*$AA$1,2)</f>
        <v>0</v>
      </c>
      <c r="AB5" s="24"/>
      <c r="AC5" s="24"/>
      <c r="AD5" s="24"/>
      <c r="AE5" s="7">
        <f t="shared" ref="AE5:AE23" si="12">SUM(Z5:AD5)</f>
        <v>0</v>
      </c>
      <c r="AF5" s="24"/>
      <c r="AG5" s="7">
        <f t="shared" ref="AG5:AG23" si="13">+F5+H5+K5+N5+X5+AE5+AF5</f>
        <v>0</v>
      </c>
      <c r="AH5" s="6"/>
      <c r="AI5" s="24"/>
    </row>
    <row r="6" spans="1:35" x14ac:dyDescent="0.2">
      <c r="A6" s="21"/>
      <c r="B6" s="22"/>
      <c r="C6" s="22"/>
      <c r="D6" s="22"/>
      <c r="E6" s="14">
        <f t="shared" si="1"/>
        <v>0</v>
      </c>
      <c r="F6" s="7">
        <f t="shared" si="2"/>
        <v>0</v>
      </c>
      <c r="G6" s="23"/>
      <c r="H6" s="7">
        <f t="shared" si="3"/>
        <v>0</v>
      </c>
      <c r="I6" s="23"/>
      <c r="J6" s="24"/>
      <c r="K6" s="7">
        <f t="shared" si="4"/>
        <v>0</v>
      </c>
      <c r="L6" s="24"/>
      <c r="M6" s="23"/>
      <c r="N6" s="7">
        <f t="shared" si="5"/>
        <v>0</v>
      </c>
      <c r="O6" s="23"/>
      <c r="P6" s="7">
        <f t="shared" si="6"/>
        <v>0</v>
      </c>
      <c r="Q6" s="23"/>
      <c r="R6" s="7">
        <f t="shared" si="7"/>
        <v>0</v>
      </c>
      <c r="S6" s="7">
        <f t="shared" si="0"/>
        <v>0</v>
      </c>
      <c r="T6" s="7">
        <f t="shared" si="8"/>
        <v>0</v>
      </c>
      <c r="U6" s="7">
        <f t="shared" si="8"/>
        <v>0</v>
      </c>
      <c r="V6" s="7">
        <f t="shared" si="8"/>
        <v>0</v>
      </c>
      <c r="W6" s="7">
        <f t="shared" si="8"/>
        <v>0</v>
      </c>
      <c r="X6" s="7">
        <f t="shared" si="9"/>
        <v>0</v>
      </c>
      <c r="Y6" s="23"/>
      <c r="Z6" s="7">
        <f t="shared" si="10"/>
        <v>0</v>
      </c>
      <c r="AA6" s="7">
        <f t="shared" si="11"/>
        <v>0</v>
      </c>
      <c r="AB6" s="24"/>
      <c r="AC6" s="24"/>
      <c r="AD6" s="24"/>
      <c r="AE6" s="7">
        <f t="shared" si="12"/>
        <v>0</v>
      </c>
      <c r="AF6" s="24"/>
      <c r="AG6" s="7">
        <f t="shared" si="13"/>
        <v>0</v>
      </c>
      <c r="AH6" s="6"/>
      <c r="AI6" s="24"/>
    </row>
    <row r="7" spans="1:35" x14ac:dyDescent="0.2">
      <c r="A7" s="21"/>
      <c r="B7" s="22"/>
      <c r="C7" s="22"/>
      <c r="D7" s="22"/>
      <c r="E7" s="14">
        <f t="shared" si="1"/>
        <v>0</v>
      </c>
      <c r="F7" s="7">
        <f t="shared" si="2"/>
        <v>0</v>
      </c>
      <c r="G7" s="23"/>
      <c r="H7" s="7">
        <f t="shared" si="3"/>
        <v>0</v>
      </c>
      <c r="I7" s="23"/>
      <c r="J7" s="24"/>
      <c r="K7" s="7">
        <f t="shared" si="4"/>
        <v>0</v>
      </c>
      <c r="L7" s="24"/>
      <c r="M7" s="23"/>
      <c r="N7" s="7">
        <f t="shared" si="5"/>
        <v>0</v>
      </c>
      <c r="O7" s="23"/>
      <c r="P7" s="7">
        <f t="shared" si="6"/>
        <v>0</v>
      </c>
      <c r="Q7" s="23"/>
      <c r="R7" s="7">
        <f t="shared" si="7"/>
        <v>0</v>
      </c>
      <c r="S7" s="7">
        <f t="shared" si="0"/>
        <v>0</v>
      </c>
      <c r="T7" s="7">
        <f t="shared" si="8"/>
        <v>0</v>
      </c>
      <c r="U7" s="7">
        <f t="shared" si="8"/>
        <v>0</v>
      </c>
      <c r="V7" s="7">
        <f t="shared" si="8"/>
        <v>0</v>
      </c>
      <c r="W7" s="7">
        <f t="shared" si="8"/>
        <v>0</v>
      </c>
      <c r="X7" s="7">
        <f t="shared" si="9"/>
        <v>0</v>
      </c>
      <c r="Y7" s="23"/>
      <c r="Z7" s="7">
        <f t="shared" si="10"/>
        <v>0</v>
      </c>
      <c r="AA7" s="7">
        <f t="shared" si="11"/>
        <v>0</v>
      </c>
      <c r="AB7" s="24"/>
      <c r="AC7" s="24"/>
      <c r="AD7" s="24"/>
      <c r="AE7" s="7">
        <f t="shared" si="12"/>
        <v>0</v>
      </c>
      <c r="AF7" s="24"/>
      <c r="AG7" s="7">
        <f t="shared" si="13"/>
        <v>0</v>
      </c>
      <c r="AH7" s="6"/>
      <c r="AI7" s="24"/>
    </row>
    <row r="8" spans="1:35" x14ac:dyDescent="0.2">
      <c r="A8" s="21"/>
      <c r="B8" s="22"/>
      <c r="C8" s="22"/>
      <c r="D8" s="22"/>
      <c r="E8" s="14">
        <f t="shared" si="1"/>
        <v>0</v>
      </c>
      <c r="F8" s="7">
        <f t="shared" si="2"/>
        <v>0</v>
      </c>
      <c r="G8" s="23"/>
      <c r="H8" s="7">
        <f t="shared" si="3"/>
        <v>0</v>
      </c>
      <c r="I8" s="23"/>
      <c r="J8" s="24"/>
      <c r="K8" s="7">
        <f t="shared" si="4"/>
        <v>0</v>
      </c>
      <c r="L8" s="24"/>
      <c r="M8" s="23"/>
      <c r="N8" s="7">
        <f t="shared" si="5"/>
        <v>0</v>
      </c>
      <c r="O8" s="23"/>
      <c r="P8" s="7">
        <f t="shared" si="6"/>
        <v>0</v>
      </c>
      <c r="Q8" s="23"/>
      <c r="R8" s="7">
        <f t="shared" si="7"/>
        <v>0</v>
      </c>
      <c r="S8" s="7">
        <f t="shared" si="0"/>
        <v>0</v>
      </c>
      <c r="T8" s="7">
        <f t="shared" si="8"/>
        <v>0</v>
      </c>
      <c r="U8" s="7">
        <f t="shared" si="8"/>
        <v>0</v>
      </c>
      <c r="V8" s="7">
        <f t="shared" si="8"/>
        <v>0</v>
      </c>
      <c r="W8" s="7">
        <f t="shared" si="8"/>
        <v>0</v>
      </c>
      <c r="X8" s="7">
        <f t="shared" si="9"/>
        <v>0</v>
      </c>
      <c r="Y8" s="23"/>
      <c r="Z8" s="7">
        <f t="shared" si="10"/>
        <v>0</v>
      </c>
      <c r="AA8" s="7">
        <f t="shared" si="11"/>
        <v>0</v>
      </c>
      <c r="AB8" s="24"/>
      <c r="AC8" s="24"/>
      <c r="AD8" s="24"/>
      <c r="AE8" s="7">
        <f t="shared" si="12"/>
        <v>0</v>
      </c>
      <c r="AF8" s="24"/>
      <c r="AG8" s="7">
        <f t="shared" si="13"/>
        <v>0</v>
      </c>
      <c r="AH8" s="6"/>
      <c r="AI8" s="24"/>
    </row>
    <row r="9" spans="1:35" x14ac:dyDescent="0.2">
      <c r="A9" s="21"/>
      <c r="B9" s="22"/>
      <c r="C9" s="22"/>
      <c r="D9" s="22"/>
      <c r="E9" s="14">
        <f t="shared" si="1"/>
        <v>0</v>
      </c>
      <c r="F9" s="7">
        <f t="shared" si="2"/>
        <v>0</v>
      </c>
      <c r="G9" s="23"/>
      <c r="H9" s="7">
        <f t="shared" si="3"/>
        <v>0</v>
      </c>
      <c r="I9" s="23"/>
      <c r="J9" s="24"/>
      <c r="K9" s="7">
        <f t="shared" si="4"/>
        <v>0</v>
      </c>
      <c r="L9" s="24"/>
      <c r="M9" s="23"/>
      <c r="N9" s="7">
        <f t="shared" si="5"/>
        <v>0</v>
      </c>
      <c r="O9" s="23"/>
      <c r="P9" s="7">
        <f t="shared" si="6"/>
        <v>0</v>
      </c>
      <c r="Q9" s="23"/>
      <c r="R9" s="7">
        <f t="shared" si="7"/>
        <v>0</v>
      </c>
      <c r="S9" s="7">
        <f t="shared" si="0"/>
        <v>0</v>
      </c>
      <c r="T9" s="7">
        <f t="shared" si="8"/>
        <v>0</v>
      </c>
      <c r="U9" s="7">
        <f t="shared" si="8"/>
        <v>0</v>
      </c>
      <c r="V9" s="7">
        <f t="shared" si="8"/>
        <v>0</v>
      </c>
      <c r="W9" s="7">
        <f t="shared" si="8"/>
        <v>0</v>
      </c>
      <c r="X9" s="7">
        <f t="shared" si="9"/>
        <v>0</v>
      </c>
      <c r="Y9" s="23"/>
      <c r="Z9" s="7">
        <f t="shared" si="10"/>
        <v>0</v>
      </c>
      <c r="AA9" s="7">
        <f t="shared" si="11"/>
        <v>0</v>
      </c>
      <c r="AB9" s="24"/>
      <c r="AC9" s="24"/>
      <c r="AD9" s="24"/>
      <c r="AE9" s="7">
        <f t="shared" si="12"/>
        <v>0</v>
      </c>
      <c r="AF9" s="24"/>
      <c r="AG9" s="7">
        <f t="shared" si="13"/>
        <v>0</v>
      </c>
      <c r="AH9" s="6"/>
      <c r="AI9" s="24"/>
    </row>
    <row r="10" spans="1:35" x14ac:dyDescent="0.2">
      <c r="A10" s="21"/>
      <c r="B10" s="22"/>
      <c r="C10" s="22"/>
      <c r="D10" s="22"/>
      <c r="E10" s="14">
        <f t="shared" si="1"/>
        <v>0</v>
      </c>
      <c r="F10" s="7">
        <f t="shared" si="2"/>
        <v>0</v>
      </c>
      <c r="G10" s="23"/>
      <c r="H10" s="7">
        <f t="shared" si="3"/>
        <v>0</v>
      </c>
      <c r="I10" s="23"/>
      <c r="J10" s="24"/>
      <c r="K10" s="7">
        <f t="shared" si="4"/>
        <v>0</v>
      </c>
      <c r="L10" s="24"/>
      <c r="M10" s="23"/>
      <c r="N10" s="7">
        <f t="shared" si="5"/>
        <v>0</v>
      </c>
      <c r="O10" s="23"/>
      <c r="P10" s="7">
        <f t="shared" si="6"/>
        <v>0</v>
      </c>
      <c r="Q10" s="23"/>
      <c r="R10" s="7">
        <f t="shared" si="7"/>
        <v>0</v>
      </c>
      <c r="S10" s="7">
        <f t="shared" ref="S10:S23" si="14">ROUND(($P10+$R10+($J$1*$J10))*$S$1,2)</f>
        <v>0</v>
      </c>
      <c r="T10" s="7">
        <f t="shared" si="8"/>
        <v>0</v>
      </c>
      <c r="U10" s="7">
        <f t="shared" si="8"/>
        <v>0</v>
      </c>
      <c r="V10" s="7">
        <f t="shared" si="8"/>
        <v>0</v>
      </c>
      <c r="W10" s="7">
        <f t="shared" si="8"/>
        <v>0</v>
      </c>
      <c r="X10" s="7">
        <f t="shared" si="9"/>
        <v>0</v>
      </c>
      <c r="Y10" s="23"/>
      <c r="Z10" s="7">
        <f t="shared" si="10"/>
        <v>0</v>
      </c>
      <c r="AA10" s="7">
        <f t="shared" si="11"/>
        <v>0</v>
      </c>
      <c r="AB10" s="24"/>
      <c r="AC10" s="24"/>
      <c r="AD10" s="24"/>
      <c r="AE10" s="7">
        <f t="shared" si="12"/>
        <v>0</v>
      </c>
      <c r="AF10" s="24"/>
      <c r="AG10" s="7">
        <f t="shared" si="13"/>
        <v>0</v>
      </c>
      <c r="AH10" s="6"/>
      <c r="AI10" s="24"/>
    </row>
    <row r="11" spans="1:35" x14ac:dyDescent="0.2">
      <c r="A11" s="21"/>
      <c r="B11" s="22"/>
      <c r="C11" s="22"/>
      <c r="D11" s="22"/>
      <c r="E11" s="14">
        <f t="shared" si="1"/>
        <v>0</v>
      </c>
      <c r="F11" s="7">
        <f t="shared" si="2"/>
        <v>0</v>
      </c>
      <c r="G11" s="23"/>
      <c r="H11" s="7">
        <f t="shared" si="3"/>
        <v>0</v>
      </c>
      <c r="I11" s="23"/>
      <c r="J11" s="24"/>
      <c r="K11" s="7">
        <f t="shared" si="4"/>
        <v>0</v>
      </c>
      <c r="L11" s="24"/>
      <c r="M11" s="23"/>
      <c r="N11" s="7">
        <f t="shared" si="5"/>
        <v>0</v>
      </c>
      <c r="O11" s="23"/>
      <c r="P11" s="7">
        <f t="shared" si="6"/>
        <v>0</v>
      </c>
      <c r="Q11" s="23"/>
      <c r="R11" s="7">
        <f t="shared" si="7"/>
        <v>0</v>
      </c>
      <c r="S11" s="7">
        <f t="shared" si="14"/>
        <v>0</v>
      </c>
      <c r="T11" s="7">
        <f t="shared" si="8"/>
        <v>0</v>
      </c>
      <c r="U11" s="7">
        <f t="shared" si="8"/>
        <v>0</v>
      </c>
      <c r="V11" s="7">
        <f t="shared" si="8"/>
        <v>0</v>
      </c>
      <c r="W11" s="7">
        <f t="shared" si="8"/>
        <v>0</v>
      </c>
      <c r="X11" s="7">
        <f t="shared" si="9"/>
        <v>0</v>
      </c>
      <c r="Y11" s="23"/>
      <c r="Z11" s="7">
        <f t="shared" si="10"/>
        <v>0</v>
      </c>
      <c r="AA11" s="7">
        <f t="shared" si="11"/>
        <v>0</v>
      </c>
      <c r="AB11" s="24"/>
      <c r="AC11" s="24"/>
      <c r="AD11" s="24"/>
      <c r="AE11" s="7">
        <f t="shared" si="12"/>
        <v>0</v>
      </c>
      <c r="AF11" s="24"/>
      <c r="AG11" s="7">
        <f t="shared" si="13"/>
        <v>0</v>
      </c>
      <c r="AH11" s="6"/>
      <c r="AI11" s="24"/>
    </row>
    <row r="12" spans="1:35" x14ac:dyDescent="0.2">
      <c r="A12" s="21"/>
      <c r="B12" s="22"/>
      <c r="C12" s="22"/>
      <c r="D12" s="22"/>
      <c r="E12" s="14">
        <f t="shared" si="1"/>
        <v>0</v>
      </c>
      <c r="F12" s="7">
        <f t="shared" si="2"/>
        <v>0</v>
      </c>
      <c r="G12" s="23"/>
      <c r="H12" s="7">
        <f t="shared" si="3"/>
        <v>0</v>
      </c>
      <c r="I12" s="23"/>
      <c r="J12" s="24"/>
      <c r="K12" s="7">
        <f t="shared" si="4"/>
        <v>0</v>
      </c>
      <c r="L12" s="24"/>
      <c r="M12" s="23"/>
      <c r="N12" s="7">
        <f t="shared" si="5"/>
        <v>0</v>
      </c>
      <c r="O12" s="23"/>
      <c r="P12" s="7">
        <f t="shared" si="6"/>
        <v>0</v>
      </c>
      <c r="Q12" s="23"/>
      <c r="R12" s="7">
        <f t="shared" si="7"/>
        <v>0</v>
      </c>
      <c r="S12" s="7">
        <f t="shared" si="14"/>
        <v>0</v>
      </c>
      <c r="T12" s="7">
        <f t="shared" si="8"/>
        <v>0</v>
      </c>
      <c r="U12" s="7">
        <f>ROUND(($P12+$R12+($J$1*$J12))*U$1,2)</f>
        <v>0</v>
      </c>
      <c r="V12" s="7">
        <f t="shared" si="8"/>
        <v>0</v>
      </c>
      <c r="W12" s="7">
        <f t="shared" si="8"/>
        <v>0</v>
      </c>
      <c r="X12" s="7">
        <f t="shared" si="9"/>
        <v>0</v>
      </c>
      <c r="Y12" s="23"/>
      <c r="Z12" s="7">
        <f t="shared" si="10"/>
        <v>0</v>
      </c>
      <c r="AA12" s="7">
        <f t="shared" si="11"/>
        <v>0</v>
      </c>
      <c r="AB12" s="24"/>
      <c r="AC12" s="24"/>
      <c r="AD12" s="24"/>
      <c r="AE12" s="7">
        <f t="shared" si="12"/>
        <v>0</v>
      </c>
      <c r="AF12" s="24"/>
      <c r="AG12" s="7">
        <f t="shared" si="13"/>
        <v>0</v>
      </c>
      <c r="AH12" s="6"/>
      <c r="AI12" s="24"/>
    </row>
    <row r="13" spans="1:35" x14ac:dyDescent="0.2">
      <c r="A13" s="21"/>
      <c r="B13" s="22"/>
      <c r="C13" s="22"/>
      <c r="D13" s="22"/>
      <c r="E13" s="14">
        <f t="shared" si="1"/>
        <v>0</v>
      </c>
      <c r="F13" s="7">
        <f t="shared" si="2"/>
        <v>0</v>
      </c>
      <c r="G13" s="23"/>
      <c r="H13" s="7">
        <f t="shared" si="3"/>
        <v>0</v>
      </c>
      <c r="I13" s="23"/>
      <c r="J13" s="24"/>
      <c r="K13" s="7">
        <f t="shared" si="4"/>
        <v>0</v>
      </c>
      <c r="L13" s="24"/>
      <c r="M13" s="23"/>
      <c r="N13" s="7">
        <f t="shared" si="5"/>
        <v>0</v>
      </c>
      <c r="O13" s="23"/>
      <c r="P13" s="7">
        <f t="shared" si="6"/>
        <v>0</v>
      </c>
      <c r="Q13" s="23"/>
      <c r="R13" s="7">
        <f t="shared" si="7"/>
        <v>0</v>
      </c>
      <c r="S13" s="7">
        <f t="shared" si="14"/>
        <v>0</v>
      </c>
      <c r="T13" s="7">
        <f t="shared" si="8"/>
        <v>0</v>
      </c>
      <c r="U13" s="7">
        <f t="shared" si="8"/>
        <v>0</v>
      </c>
      <c r="V13" s="7">
        <f t="shared" si="8"/>
        <v>0</v>
      </c>
      <c r="W13" s="7">
        <f t="shared" si="8"/>
        <v>0</v>
      </c>
      <c r="X13" s="7">
        <f t="shared" si="9"/>
        <v>0</v>
      </c>
      <c r="Y13" s="23"/>
      <c r="Z13" s="7">
        <f t="shared" si="10"/>
        <v>0</v>
      </c>
      <c r="AA13" s="7">
        <f t="shared" si="11"/>
        <v>0</v>
      </c>
      <c r="AB13" s="24"/>
      <c r="AC13" s="24"/>
      <c r="AD13" s="24"/>
      <c r="AE13" s="7">
        <f t="shared" si="12"/>
        <v>0</v>
      </c>
      <c r="AF13" s="24"/>
      <c r="AG13" s="7">
        <f t="shared" si="13"/>
        <v>0</v>
      </c>
      <c r="AH13" s="6"/>
      <c r="AI13" s="24"/>
    </row>
    <row r="14" spans="1:35" x14ac:dyDescent="0.2">
      <c r="A14" s="21"/>
      <c r="B14" s="22"/>
      <c r="C14" s="22"/>
      <c r="D14" s="22"/>
      <c r="E14" s="14">
        <f t="shared" si="1"/>
        <v>0</v>
      </c>
      <c r="F14" s="7">
        <f t="shared" si="2"/>
        <v>0</v>
      </c>
      <c r="G14" s="23"/>
      <c r="H14" s="7">
        <f t="shared" si="3"/>
        <v>0</v>
      </c>
      <c r="I14" s="23"/>
      <c r="J14" s="24"/>
      <c r="K14" s="7">
        <f t="shared" si="4"/>
        <v>0</v>
      </c>
      <c r="L14" s="24"/>
      <c r="M14" s="23"/>
      <c r="N14" s="7">
        <f t="shared" si="5"/>
        <v>0</v>
      </c>
      <c r="O14" s="23"/>
      <c r="P14" s="7">
        <f t="shared" si="6"/>
        <v>0</v>
      </c>
      <c r="Q14" s="23"/>
      <c r="R14" s="7">
        <f t="shared" si="7"/>
        <v>0</v>
      </c>
      <c r="S14" s="7">
        <f t="shared" si="14"/>
        <v>0</v>
      </c>
      <c r="T14" s="7">
        <f>ROUND(($P14+$R14+($J$1*$J14))*T$1,2)</f>
        <v>0</v>
      </c>
      <c r="U14" s="7">
        <f t="shared" si="8"/>
        <v>0</v>
      </c>
      <c r="V14" s="7">
        <f t="shared" si="8"/>
        <v>0</v>
      </c>
      <c r="W14" s="7">
        <f t="shared" si="8"/>
        <v>0</v>
      </c>
      <c r="X14" s="7">
        <f t="shared" si="9"/>
        <v>0</v>
      </c>
      <c r="Y14" s="23"/>
      <c r="Z14" s="7">
        <f t="shared" si="10"/>
        <v>0</v>
      </c>
      <c r="AA14" s="7">
        <f t="shared" si="11"/>
        <v>0</v>
      </c>
      <c r="AB14" s="24"/>
      <c r="AC14" s="24"/>
      <c r="AD14" s="24"/>
      <c r="AE14" s="7">
        <f t="shared" si="12"/>
        <v>0</v>
      </c>
      <c r="AF14" s="24"/>
      <c r="AG14" s="7">
        <f t="shared" si="13"/>
        <v>0</v>
      </c>
      <c r="AH14" s="6"/>
      <c r="AI14" s="24"/>
    </row>
    <row r="15" spans="1:35" x14ac:dyDescent="0.2">
      <c r="A15" s="21"/>
      <c r="B15" s="22"/>
      <c r="C15" s="22"/>
      <c r="D15" s="22"/>
      <c r="E15" s="14">
        <f t="shared" si="1"/>
        <v>0</v>
      </c>
      <c r="F15" s="7">
        <f t="shared" si="2"/>
        <v>0</v>
      </c>
      <c r="G15" s="23"/>
      <c r="H15" s="7">
        <f t="shared" si="3"/>
        <v>0</v>
      </c>
      <c r="I15" s="23"/>
      <c r="J15" s="24"/>
      <c r="K15" s="7">
        <f t="shared" si="4"/>
        <v>0</v>
      </c>
      <c r="L15" s="24"/>
      <c r="M15" s="23"/>
      <c r="N15" s="7">
        <f t="shared" si="5"/>
        <v>0</v>
      </c>
      <c r="O15" s="23"/>
      <c r="P15" s="7">
        <f t="shared" si="6"/>
        <v>0</v>
      </c>
      <c r="Q15" s="23"/>
      <c r="R15" s="7">
        <f t="shared" si="7"/>
        <v>0</v>
      </c>
      <c r="S15" s="7">
        <f t="shared" si="14"/>
        <v>0</v>
      </c>
      <c r="T15" s="7">
        <f t="shared" si="8"/>
        <v>0</v>
      </c>
      <c r="U15" s="7">
        <f t="shared" si="8"/>
        <v>0</v>
      </c>
      <c r="V15" s="7">
        <f t="shared" si="8"/>
        <v>0</v>
      </c>
      <c r="W15" s="7">
        <f t="shared" si="8"/>
        <v>0</v>
      </c>
      <c r="X15" s="7">
        <f t="shared" si="9"/>
        <v>0</v>
      </c>
      <c r="Y15" s="23"/>
      <c r="Z15" s="7">
        <f t="shared" si="10"/>
        <v>0</v>
      </c>
      <c r="AA15" s="7">
        <f t="shared" si="11"/>
        <v>0</v>
      </c>
      <c r="AB15" s="24"/>
      <c r="AC15" s="24"/>
      <c r="AD15" s="24"/>
      <c r="AE15" s="7">
        <f t="shared" si="12"/>
        <v>0</v>
      </c>
      <c r="AF15" s="24"/>
      <c r="AG15" s="7">
        <f t="shared" si="13"/>
        <v>0</v>
      </c>
      <c r="AH15" s="6"/>
      <c r="AI15" s="24"/>
    </row>
    <row r="16" spans="1:35" x14ac:dyDescent="0.2">
      <c r="A16" s="21"/>
      <c r="B16" s="22"/>
      <c r="C16" s="22"/>
      <c r="D16" s="22"/>
      <c r="E16" s="14">
        <f t="shared" si="1"/>
        <v>0</v>
      </c>
      <c r="F16" s="7">
        <f t="shared" si="2"/>
        <v>0</v>
      </c>
      <c r="G16" s="23"/>
      <c r="H16" s="7">
        <f t="shared" si="3"/>
        <v>0</v>
      </c>
      <c r="I16" s="23"/>
      <c r="J16" s="24"/>
      <c r="K16" s="7">
        <f t="shared" si="4"/>
        <v>0</v>
      </c>
      <c r="L16" s="24"/>
      <c r="M16" s="23"/>
      <c r="N16" s="7">
        <f t="shared" si="5"/>
        <v>0</v>
      </c>
      <c r="O16" s="23"/>
      <c r="P16" s="7">
        <f t="shared" si="6"/>
        <v>0</v>
      </c>
      <c r="Q16" s="23"/>
      <c r="R16" s="7">
        <f t="shared" si="7"/>
        <v>0</v>
      </c>
      <c r="S16" s="7">
        <f t="shared" si="14"/>
        <v>0</v>
      </c>
      <c r="T16" s="7">
        <f t="shared" si="8"/>
        <v>0</v>
      </c>
      <c r="U16" s="7">
        <f t="shared" si="8"/>
        <v>0</v>
      </c>
      <c r="V16" s="7">
        <f>ROUND(($P16+$R16+($J$1*$J16))*V$1,2)</f>
        <v>0</v>
      </c>
      <c r="W16" s="7">
        <f t="shared" si="8"/>
        <v>0</v>
      </c>
      <c r="X16" s="7">
        <f t="shared" si="9"/>
        <v>0</v>
      </c>
      <c r="Y16" s="23"/>
      <c r="Z16" s="7">
        <f t="shared" si="10"/>
        <v>0</v>
      </c>
      <c r="AA16" s="7">
        <f t="shared" si="11"/>
        <v>0</v>
      </c>
      <c r="AB16" s="24"/>
      <c r="AC16" s="24"/>
      <c r="AD16" s="24"/>
      <c r="AE16" s="7">
        <f t="shared" si="12"/>
        <v>0</v>
      </c>
      <c r="AF16" s="24"/>
      <c r="AG16" s="7">
        <f t="shared" si="13"/>
        <v>0</v>
      </c>
      <c r="AH16" s="6"/>
      <c r="AI16" s="24"/>
    </row>
    <row r="17" spans="1:35" x14ac:dyDescent="0.2">
      <c r="A17" s="21"/>
      <c r="B17" s="22"/>
      <c r="C17" s="22"/>
      <c r="D17" s="22"/>
      <c r="E17" s="14">
        <f t="shared" si="1"/>
        <v>0</v>
      </c>
      <c r="F17" s="7">
        <f t="shared" si="2"/>
        <v>0</v>
      </c>
      <c r="G17" s="23"/>
      <c r="H17" s="7">
        <f t="shared" si="3"/>
        <v>0</v>
      </c>
      <c r="I17" s="23"/>
      <c r="J17" s="24"/>
      <c r="K17" s="7">
        <f t="shared" si="4"/>
        <v>0</v>
      </c>
      <c r="L17" s="24"/>
      <c r="M17" s="23"/>
      <c r="N17" s="7">
        <f t="shared" si="5"/>
        <v>0</v>
      </c>
      <c r="O17" s="23"/>
      <c r="P17" s="7">
        <f t="shared" si="6"/>
        <v>0</v>
      </c>
      <c r="Q17" s="23"/>
      <c r="R17" s="7">
        <f t="shared" si="7"/>
        <v>0</v>
      </c>
      <c r="S17" s="7">
        <f>ROUND(($P17+$R17+($J$1*$J17))*$S$1,2)</f>
        <v>0</v>
      </c>
      <c r="T17" s="7">
        <f t="shared" si="8"/>
        <v>0</v>
      </c>
      <c r="U17" s="7">
        <f t="shared" si="8"/>
        <v>0</v>
      </c>
      <c r="V17" s="7">
        <f t="shared" si="8"/>
        <v>0</v>
      </c>
      <c r="W17" s="7">
        <f t="shared" si="8"/>
        <v>0</v>
      </c>
      <c r="X17" s="7">
        <f t="shared" si="9"/>
        <v>0</v>
      </c>
      <c r="Y17" s="23"/>
      <c r="Z17" s="7">
        <f t="shared" si="10"/>
        <v>0</v>
      </c>
      <c r="AA17" s="7">
        <f t="shared" si="11"/>
        <v>0</v>
      </c>
      <c r="AB17" s="24"/>
      <c r="AC17" s="24"/>
      <c r="AD17" s="24"/>
      <c r="AE17" s="7">
        <f t="shared" si="12"/>
        <v>0</v>
      </c>
      <c r="AF17" s="24"/>
      <c r="AG17" s="7">
        <f t="shared" si="13"/>
        <v>0</v>
      </c>
      <c r="AH17" s="6"/>
      <c r="AI17" s="24"/>
    </row>
    <row r="18" spans="1:35" x14ac:dyDescent="0.2">
      <c r="A18" s="21"/>
      <c r="B18" s="22"/>
      <c r="C18" s="22"/>
      <c r="D18" s="22"/>
      <c r="E18" s="14">
        <f t="shared" si="1"/>
        <v>0</v>
      </c>
      <c r="F18" s="7">
        <f t="shared" si="2"/>
        <v>0</v>
      </c>
      <c r="G18" s="23"/>
      <c r="H18" s="7">
        <f t="shared" si="3"/>
        <v>0</v>
      </c>
      <c r="I18" s="23"/>
      <c r="J18" s="24"/>
      <c r="K18" s="7">
        <f t="shared" si="4"/>
        <v>0</v>
      </c>
      <c r="L18" s="24"/>
      <c r="M18" s="23"/>
      <c r="N18" s="7">
        <f t="shared" si="5"/>
        <v>0</v>
      </c>
      <c r="O18" s="23"/>
      <c r="P18" s="7">
        <f t="shared" si="6"/>
        <v>0</v>
      </c>
      <c r="Q18" s="23"/>
      <c r="R18" s="7">
        <f t="shared" si="7"/>
        <v>0</v>
      </c>
      <c r="S18" s="7">
        <f t="shared" si="14"/>
        <v>0</v>
      </c>
      <c r="T18" s="7">
        <f t="shared" si="8"/>
        <v>0</v>
      </c>
      <c r="U18" s="7">
        <f t="shared" si="8"/>
        <v>0</v>
      </c>
      <c r="V18" s="7">
        <f t="shared" si="8"/>
        <v>0</v>
      </c>
      <c r="W18" s="7">
        <f t="shared" si="8"/>
        <v>0</v>
      </c>
      <c r="X18" s="7">
        <f t="shared" si="9"/>
        <v>0</v>
      </c>
      <c r="Y18" s="23"/>
      <c r="Z18" s="7">
        <f t="shared" si="10"/>
        <v>0</v>
      </c>
      <c r="AA18" s="7">
        <f t="shared" si="11"/>
        <v>0</v>
      </c>
      <c r="AB18" s="24"/>
      <c r="AC18" s="24"/>
      <c r="AD18" s="24"/>
      <c r="AE18" s="7">
        <f t="shared" si="12"/>
        <v>0</v>
      </c>
      <c r="AF18" s="24"/>
      <c r="AG18" s="7">
        <f t="shared" si="13"/>
        <v>0</v>
      </c>
      <c r="AH18" s="6"/>
      <c r="AI18" s="24"/>
    </row>
    <row r="19" spans="1:35" x14ac:dyDescent="0.2">
      <c r="A19" s="21"/>
      <c r="B19" s="22"/>
      <c r="C19" s="22"/>
      <c r="D19" s="22"/>
      <c r="E19" s="14">
        <f t="shared" si="1"/>
        <v>0</v>
      </c>
      <c r="F19" s="7">
        <f t="shared" si="2"/>
        <v>0</v>
      </c>
      <c r="G19" s="23"/>
      <c r="H19" s="7">
        <f t="shared" si="3"/>
        <v>0</v>
      </c>
      <c r="I19" s="23"/>
      <c r="J19" s="24"/>
      <c r="K19" s="7">
        <f t="shared" si="4"/>
        <v>0</v>
      </c>
      <c r="L19" s="24"/>
      <c r="M19" s="23"/>
      <c r="N19" s="7">
        <f t="shared" si="5"/>
        <v>0</v>
      </c>
      <c r="O19" s="23"/>
      <c r="P19" s="7">
        <f t="shared" si="6"/>
        <v>0</v>
      </c>
      <c r="Q19" s="23"/>
      <c r="R19" s="7">
        <f t="shared" si="7"/>
        <v>0</v>
      </c>
      <c r="S19" s="7">
        <f t="shared" si="14"/>
        <v>0</v>
      </c>
      <c r="T19" s="7">
        <f t="shared" si="8"/>
        <v>0</v>
      </c>
      <c r="U19" s="7">
        <f t="shared" si="8"/>
        <v>0</v>
      </c>
      <c r="V19" s="7">
        <f t="shared" si="8"/>
        <v>0</v>
      </c>
      <c r="W19" s="7">
        <f t="shared" si="8"/>
        <v>0</v>
      </c>
      <c r="X19" s="7">
        <f t="shared" si="9"/>
        <v>0</v>
      </c>
      <c r="Y19" s="23"/>
      <c r="Z19" s="7">
        <f t="shared" si="10"/>
        <v>0</v>
      </c>
      <c r="AA19" s="7">
        <f t="shared" si="11"/>
        <v>0</v>
      </c>
      <c r="AB19" s="24"/>
      <c r="AC19" s="24"/>
      <c r="AD19" s="24"/>
      <c r="AE19" s="7">
        <f t="shared" si="12"/>
        <v>0</v>
      </c>
      <c r="AF19" s="24"/>
      <c r="AG19" s="7">
        <f t="shared" si="13"/>
        <v>0</v>
      </c>
      <c r="AH19" s="6"/>
      <c r="AI19" s="24"/>
    </row>
    <row r="20" spans="1:35" x14ac:dyDescent="0.2">
      <c r="A20" s="22"/>
      <c r="B20" s="22"/>
      <c r="C20" s="22"/>
      <c r="D20" s="22"/>
      <c r="E20" s="14">
        <f t="shared" si="1"/>
        <v>0</v>
      </c>
      <c r="F20" s="7">
        <f t="shared" si="2"/>
        <v>0</v>
      </c>
      <c r="G20" s="23"/>
      <c r="H20" s="7">
        <f t="shared" si="3"/>
        <v>0</v>
      </c>
      <c r="I20" s="23"/>
      <c r="J20" s="24"/>
      <c r="K20" s="7">
        <f t="shared" si="4"/>
        <v>0</v>
      </c>
      <c r="L20" s="24"/>
      <c r="M20" s="23"/>
      <c r="N20" s="7">
        <f t="shared" si="5"/>
        <v>0</v>
      </c>
      <c r="O20" s="23"/>
      <c r="P20" s="7">
        <f t="shared" si="6"/>
        <v>0</v>
      </c>
      <c r="Q20" s="23"/>
      <c r="R20" s="7">
        <f t="shared" si="7"/>
        <v>0</v>
      </c>
      <c r="S20" s="7">
        <f t="shared" si="14"/>
        <v>0</v>
      </c>
      <c r="T20" s="7">
        <f t="shared" si="8"/>
        <v>0</v>
      </c>
      <c r="U20" s="7">
        <f t="shared" si="8"/>
        <v>0</v>
      </c>
      <c r="V20" s="7">
        <f t="shared" si="8"/>
        <v>0</v>
      </c>
      <c r="W20" s="7">
        <f>ROUND(($P20+$R20+($J$1*$J20))*W$1,2)</f>
        <v>0</v>
      </c>
      <c r="X20" s="7">
        <f t="shared" si="9"/>
        <v>0</v>
      </c>
      <c r="Y20" s="23"/>
      <c r="Z20" s="7">
        <f t="shared" si="10"/>
        <v>0</v>
      </c>
      <c r="AA20" s="7">
        <f t="shared" si="11"/>
        <v>0</v>
      </c>
      <c r="AB20" s="24"/>
      <c r="AC20" s="24"/>
      <c r="AD20" s="24"/>
      <c r="AE20" s="7">
        <f t="shared" si="12"/>
        <v>0</v>
      </c>
      <c r="AF20" s="24"/>
      <c r="AG20" s="7">
        <f t="shared" si="13"/>
        <v>0</v>
      </c>
      <c r="AH20" s="6"/>
      <c r="AI20" s="24"/>
    </row>
    <row r="21" spans="1:35" x14ac:dyDescent="0.2">
      <c r="A21" s="22"/>
      <c r="B21" s="22"/>
      <c r="C21" s="22"/>
      <c r="D21" s="22"/>
      <c r="E21" s="14">
        <f t="shared" si="1"/>
        <v>0</v>
      </c>
      <c r="F21" s="7">
        <f t="shared" si="2"/>
        <v>0</v>
      </c>
      <c r="G21" s="23"/>
      <c r="H21" s="7">
        <f t="shared" si="3"/>
        <v>0</v>
      </c>
      <c r="I21" s="23"/>
      <c r="J21" s="24"/>
      <c r="K21" s="7">
        <f t="shared" si="4"/>
        <v>0</v>
      </c>
      <c r="L21" s="24"/>
      <c r="M21" s="23"/>
      <c r="N21" s="7">
        <f t="shared" si="5"/>
        <v>0</v>
      </c>
      <c r="O21" s="23"/>
      <c r="P21" s="7">
        <f t="shared" si="6"/>
        <v>0</v>
      </c>
      <c r="Q21" s="23"/>
      <c r="R21" s="7">
        <f t="shared" si="7"/>
        <v>0</v>
      </c>
      <c r="S21" s="7">
        <f t="shared" si="14"/>
        <v>0</v>
      </c>
      <c r="T21" s="7">
        <f>ROUND(($P21+$R21+($J$1*$J21))*T$1,2)</f>
        <v>0</v>
      </c>
      <c r="U21" s="7">
        <f t="shared" si="8"/>
        <v>0</v>
      </c>
      <c r="V21" s="7">
        <f t="shared" si="8"/>
        <v>0</v>
      </c>
      <c r="W21" s="7">
        <f t="shared" si="8"/>
        <v>0</v>
      </c>
      <c r="X21" s="7">
        <f t="shared" si="9"/>
        <v>0</v>
      </c>
      <c r="Y21" s="23"/>
      <c r="Z21" s="7">
        <f t="shared" si="10"/>
        <v>0</v>
      </c>
      <c r="AA21" s="7">
        <f t="shared" si="11"/>
        <v>0</v>
      </c>
      <c r="AB21" s="24"/>
      <c r="AC21" s="24"/>
      <c r="AD21" s="24"/>
      <c r="AE21" s="7">
        <f t="shared" si="12"/>
        <v>0</v>
      </c>
      <c r="AF21" s="24"/>
      <c r="AG21" s="7">
        <f t="shared" si="13"/>
        <v>0</v>
      </c>
      <c r="AH21" s="6"/>
      <c r="AI21" s="24"/>
    </row>
    <row r="22" spans="1:35" x14ac:dyDescent="0.2">
      <c r="A22" s="22"/>
      <c r="B22" s="22"/>
      <c r="C22" s="22"/>
      <c r="D22" s="22"/>
      <c r="E22" s="14">
        <f t="shared" si="1"/>
        <v>0</v>
      </c>
      <c r="F22" s="7">
        <f t="shared" si="2"/>
        <v>0</v>
      </c>
      <c r="G22" s="23"/>
      <c r="H22" s="7">
        <f t="shared" si="3"/>
        <v>0</v>
      </c>
      <c r="I22" s="23"/>
      <c r="J22" s="24"/>
      <c r="K22" s="7">
        <f t="shared" si="4"/>
        <v>0</v>
      </c>
      <c r="L22" s="24"/>
      <c r="M22" s="23"/>
      <c r="N22" s="7">
        <f t="shared" si="5"/>
        <v>0</v>
      </c>
      <c r="O22" s="23"/>
      <c r="P22" s="7">
        <f t="shared" si="6"/>
        <v>0</v>
      </c>
      <c r="Q22" s="23"/>
      <c r="R22" s="7">
        <f t="shared" si="7"/>
        <v>0</v>
      </c>
      <c r="S22" s="7">
        <f t="shared" si="14"/>
        <v>0</v>
      </c>
      <c r="T22" s="7">
        <f t="shared" si="8"/>
        <v>0</v>
      </c>
      <c r="U22" s="7">
        <f t="shared" si="8"/>
        <v>0</v>
      </c>
      <c r="V22" s="7">
        <f t="shared" si="8"/>
        <v>0</v>
      </c>
      <c r="W22" s="7">
        <f t="shared" si="8"/>
        <v>0</v>
      </c>
      <c r="X22" s="7">
        <f t="shared" si="9"/>
        <v>0</v>
      </c>
      <c r="Y22" s="23"/>
      <c r="Z22" s="7">
        <f t="shared" si="10"/>
        <v>0</v>
      </c>
      <c r="AA22" s="7">
        <f t="shared" si="11"/>
        <v>0</v>
      </c>
      <c r="AB22" s="24"/>
      <c r="AC22" s="24"/>
      <c r="AD22" s="24"/>
      <c r="AE22" s="7">
        <f t="shared" si="12"/>
        <v>0</v>
      </c>
      <c r="AF22" s="24"/>
      <c r="AG22" s="7">
        <f t="shared" si="13"/>
        <v>0</v>
      </c>
      <c r="AH22" s="6"/>
      <c r="AI22" s="24"/>
    </row>
    <row r="23" spans="1:35" x14ac:dyDescent="0.2">
      <c r="A23" s="22"/>
      <c r="B23" s="22"/>
      <c r="C23" s="22"/>
      <c r="D23" s="22"/>
      <c r="E23" s="14">
        <f t="shared" si="1"/>
        <v>0</v>
      </c>
      <c r="F23" s="7">
        <f t="shared" si="2"/>
        <v>0</v>
      </c>
      <c r="G23" s="23"/>
      <c r="H23" s="7">
        <f t="shared" si="3"/>
        <v>0</v>
      </c>
      <c r="I23" s="23"/>
      <c r="J23" s="24"/>
      <c r="K23" s="7">
        <f t="shared" si="4"/>
        <v>0</v>
      </c>
      <c r="L23" s="24"/>
      <c r="M23" s="23"/>
      <c r="N23" s="7">
        <f t="shared" si="5"/>
        <v>0</v>
      </c>
      <c r="O23" s="23"/>
      <c r="P23" s="7">
        <f t="shared" si="6"/>
        <v>0</v>
      </c>
      <c r="Q23" s="23"/>
      <c r="R23" s="7">
        <f t="shared" si="7"/>
        <v>0</v>
      </c>
      <c r="S23" s="7">
        <f t="shared" si="14"/>
        <v>0</v>
      </c>
      <c r="T23" s="7">
        <f t="shared" si="8"/>
        <v>0</v>
      </c>
      <c r="U23" s="7">
        <f t="shared" si="8"/>
        <v>0</v>
      </c>
      <c r="V23" s="7">
        <f t="shared" si="8"/>
        <v>0</v>
      </c>
      <c r="W23" s="7">
        <f t="shared" si="8"/>
        <v>0</v>
      </c>
      <c r="X23" s="7">
        <f t="shared" si="9"/>
        <v>0</v>
      </c>
      <c r="Y23" s="23"/>
      <c r="Z23" s="7">
        <f t="shared" si="10"/>
        <v>0</v>
      </c>
      <c r="AA23" s="7">
        <f t="shared" si="11"/>
        <v>0</v>
      </c>
      <c r="AB23" s="24"/>
      <c r="AC23" s="24"/>
      <c r="AD23" s="24"/>
      <c r="AE23" s="7">
        <f t="shared" si="12"/>
        <v>0</v>
      </c>
      <c r="AF23" s="24"/>
      <c r="AG23" s="7">
        <f t="shared" si="13"/>
        <v>0</v>
      </c>
      <c r="AH23" s="6"/>
      <c r="AI23" s="24"/>
    </row>
    <row r="24" spans="1:35" x14ac:dyDescent="0.2">
      <c r="F24" s="8">
        <f>SUM(F4:F23)</f>
        <v>0</v>
      </c>
      <c r="H24" s="8">
        <f>SUM(H4:H23)</f>
        <v>0</v>
      </c>
      <c r="K24" s="8">
        <f>SUM(K4:K23)</f>
        <v>0</v>
      </c>
      <c r="L24" s="35"/>
      <c r="N24" s="8">
        <f>SUM(N4:N23)</f>
        <v>0</v>
      </c>
      <c r="P24" s="8">
        <f>SUM(P4:P23)</f>
        <v>0</v>
      </c>
      <c r="R24" s="8">
        <f t="shared" ref="R24:W24" si="15">SUM(R4:R23)</f>
        <v>0</v>
      </c>
      <c r="S24" s="8">
        <f t="shared" si="15"/>
        <v>0</v>
      </c>
      <c r="T24" s="8">
        <f t="shared" si="15"/>
        <v>0</v>
      </c>
      <c r="U24" s="8">
        <f t="shared" si="15"/>
        <v>0</v>
      </c>
      <c r="V24" s="8">
        <f t="shared" si="15"/>
        <v>0</v>
      </c>
      <c r="W24" s="8">
        <f t="shared" si="15"/>
        <v>0</v>
      </c>
      <c r="AE24" s="8">
        <f>SUM(AE4:AE23)</f>
        <v>0</v>
      </c>
      <c r="AF24" s="8">
        <f>SUM(AF4:AF23)</f>
        <v>0</v>
      </c>
      <c r="AG24" s="9">
        <f>SUM(AG4:AG23)</f>
        <v>0</v>
      </c>
      <c r="AH24" s="6"/>
      <c r="AI24" s="7">
        <f>SUM(AI4:AI23)</f>
        <v>0</v>
      </c>
    </row>
    <row r="25" spans="1:35" ht="5.0999999999999996" customHeight="1" x14ac:dyDescent="0.2"/>
    <row r="26" spans="1:35" x14ac:dyDescent="0.2">
      <c r="A26" s="1"/>
      <c r="B26" s="10" t="s">
        <v>36</v>
      </c>
      <c r="C26" s="1"/>
      <c r="D26" s="1"/>
      <c r="E26" s="1"/>
      <c r="F26" s="56">
        <f>+F1</f>
        <v>10</v>
      </c>
      <c r="G26" s="57"/>
      <c r="H26" s="56">
        <f>+H1</f>
        <v>90</v>
      </c>
      <c r="I26" s="58">
        <f>+I1</f>
        <v>1.2</v>
      </c>
      <c r="J26" s="58">
        <f>+J1</f>
        <v>22</v>
      </c>
      <c r="K26" s="57"/>
      <c r="L26" s="57" t="s">
        <v>7</v>
      </c>
      <c r="M26" s="59">
        <f>+M1</f>
        <v>0.45</v>
      </c>
      <c r="N26" s="57"/>
      <c r="O26" s="56">
        <f>+O1</f>
        <v>30</v>
      </c>
      <c r="P26" s="57"/>
      <c r="Q26" s="28">
        <f>+Q1</f>
        <v>50</v>
      </c>
      <c r="R26" s="1"/>
      <c r="S26" s="5">
        <f>+S1</f>
        <v>6.2E-2</v>
      </c>
      <c r="T26" s="5">
        <f>+T1</f>
        <v>1.4500000000000001E-2</v>
      </c>
      <c r="U26" s="5">
        <f>+U1</f>
        <v>0.13900000000000001</v>
      </c>
      <c r="V26" s="5">
        <f>+V1</f>
        <v>3.3000000000000002E-2</v>
      </c>
      <c r="W26" s="5">
        <f>+W1</f>
        <v>1.5E-3</v>
      </c>
      <c r="X26" s="1"/>
      <c r="Y26" s="25">
        <f>+'Boy''s Soccer'!Y26</f>
        <v>45</v>
      </c>
      <c r="Z26" s="15"/>
      <c r="AA26" s="5">
        <f>+AA1</f>
        <v>7.0000000000000007E-2</v>
      </c>
      <c r="AB26" s="114" t="s">
        <v>148</v>
      </c>
      <c r="AC26" s="113">
        <v>10</v>
      </c>
      <c r="AD26" s="113">
        <v>10</v>
      </c>
      <c r="AE26" s="1"/>
      <c r="AF26" s="1"/>
      <c r="AG26" s="1"/>
      <c r="AH26" s="11"/>
      <c r="AI26" s="1" t="s">
        <v>7</v>
      </c>
    </row>
    <row r="27" spans="1:35" x14ac:dyDescent="0.2">
      <c r="A27" s="2"/>
      <c r="B27" s="2"/>
      <c r="C27" s="2" t="s">
        <v>11</v>
      </c>
      <c r="D27" s="2" t="s">
        <v>1</v>
      </c>
      <c r="E27" s="2" t="s">
        <v>30</v>
      </c>
      <c r="F27" s="2" t="s">
        <v>21</v>
      </c>
      <c r="G27" s="2" t="s">
        <v>11</v>
      </c>
      <c r="H27" s="2" t="s">
        <v>2</v>
      </c>
      <c r="I27" s="2" t="s">
        <v>7</v>
      </c>
      <c r="J27" s="2" t="s">
        <v>3</v>
      </c>
      <c r="K27" s="2" t="s">
        <v>17</v>
      </c>
      <c r="L27" s="2" t="s">
        <v>5</v>
      </c>
      <c r="M27" s="2" t="s">
        <v>5</v>
      </c>
      <c r="N27" s="2" t="s">
        <v>5</v>
      </c>
      <c r="O27" s="2" t="s">
        <v>9</v>
      </c>
      <c r="P27" s="2" t="s">
        <v>15</v>
      </c>
      <c r="Q27" s="2" t="s">
        <v>18</v>
      </c>
      <c r="R27" s="2" t="s">
        <v>20</v>
      </c>
      <c r="S27" s="2"/>
      <c r="T27" s="2"/>
      <c r="U27" s="2"/>
      <c r="V27" s="2" t="s">
        <v>24</v>
      </c>
      <c r="W27" s="2"/>
      <c r="X27" s="2" t="s">
        <v>17</v>
      </c>
      <c r="Y27" s="2" t="s">
        <v>11</v>
      </c>
      <c r="Z27" s="2" t="s">
        <v>7</v>
      </c>
      <c r="AA27" s="2" t="s">
        <v>28</v>
      </c>
      <c r="AB27" s="91" t="s">
        <v>46</v>
      </c>
      <c r="AC27" s="2" t="s">
        <v>46</v>
      </c>
      <c r="AD27" s="91" t="s">
        <v>46</v>
      </c>
      <c r="AE27" s="2" t="s">
        <v>17</v>
      </c>
      <c r="AF27" s="2" t="s">
        <v>33</v>
      </c>
      <c r="AG27" s="2" t="s">
        <v>17</v>
      </c>
      <c r="AH27" s="12"/>
      <c r="AI27" s="2" t="s">
        <v>43</v>
      </c>
    </row>
    <row r="28" spans="1:35" x14ac:dyDescent="0.2">
      <c r="A28" s="3" t="s">
        <v>0</v>
      </c>
      <c r="B28" s="3" t="s">
        <v>45</v>
      </c>
      <c r="C28" s="3" t="s">
        <v>12</v>
      </c>
      <c r="D28" s="3" t="s">
        <v>39</v>
      </c>
      <c r="E28" s="3" t="s">
        <v>31</v>
      </c>
      <c r="F28" s="3" t="s">
        <v>16</v>
      </c>
      <c r="G28" s="3" t="s">
        <v>14</v>
      </c>
      <c r="H28" s="3" t="s">
        <v>16</v>
      </c>
      <c r="I28" s="3" t="s">
        <v>6</v>
      </c>
      <c r="J28" s="3" t="s">
        <v>32</v>
      </c>
      <c r="K28" s="3" t="s">
        <v>4</v>
      </c>
      <c r="L28" s="3" t="s">
        <v>106</v>
      </c>
      <c r="M28" s="3" t="s">
        <v>6</v>
      </c>
      <c r="N28" s="3" t="s">
        <v>16</v>
      </c>
      <c r="O28" s="3" t="s">
        <v>10</v>
      </c>
      <c r="P28" s="3" t="s">
        <v>16</v>
      </c>
      <c r="Q28" s="3" t="s">
        <v>19</v>
      </c>
      <c r="R28" s="3" t="s">
        <v>16</v>
      </c>
      <c r="S28" s="3" t="s">
        <v>22</v>
      </c>
      <c r="T28" s="3" t="s">
        <v>23</v>
      </c>
      <c r="U28" s="3" t="s">
        <v>24</v>
      </c>
      <c r="V28" s="3" t="s">
        <v>25</v>
      </c>
      <c r="W28" s="3" t="s">
        <v>26</v>
      </c>
      <c r="X28" s="3" t="s">
        <v>27</v>
      </c>
      <c r="Y28" s="3" t="s">
        <v>29</v>
      </c>
      <c r="Z28" s="3" t="s">
        <v>8</v>
      </c>
      <c r="AA28" s="3" t="s">
        <v>29</v>
      </c>
      <c r="AB28" s="52" t="s">
        <v>147</v>
      </c>
      <c r="AC28" s="3" t="s">
        <v>13</v>
      </c>
      <c r="AD28" s="52" t="s">
        <v>147</v>
      </c>
      <c r="AE28" s="3" t="s">
        <v>8</v>
      </c>
      <c r="AF28" s="3" t="s">
        <v>34</v>
      </c>
      <c r="AG28" s="3" t="s">
        <v>16</v>
      </c>
      <c r="AH28" s="13"/>
      <c r="AI28" s="3" t="s">
        <v>44</v>
      </c>
    </row>
    <row r="29" spans="1:35" x14ac:dyDescent="0.2">
      <c r="A29" s="21"/>
      <c r="B29" s="22"/>
      <c r="C29" s="22"/>
      <c r="D29" s="22"/>
      <c r="E29" s="14">
        <f>+C29*D29</f>
        <v>0</v>
      </c>
      <c r="F29" s="7">
        <f>ROUND(E29*$F$26,2)</f>
        <v>0</v>
      </c>
      <c r="G29" s="23"/>
      <c r="H29" s="7">
        <f>ROUND(G29*$H$26,2)</f>
        <v>0</v>
      </c>
      <c r="I29" s="23"/>
      <c r="J29" s="24"/>
      <c r="K29" s="7">
        <f>ROUND((I29*$I$26)+(J29*$J$26),2)</f>
        <v>0</v>
      </c>
      <c r="L29" s="24"/>
      <c r="M29" s="23"/>
      <c r="N29" s="7">
        <f>ROUND(L29+(M29*$M$26),2)</f>
        <v>0</v>
      </c>
      <c r="O29" s="23"/>
      <c r="P29" s="7">
        <f>ROUND(O29*$O$26,2)</f>
        <v>0</v>
      </c>
      <c r="Q29" s="23"/>
      <c r="R29" s="7">
        <f>ROUND(Q29*$Q$26,2)</f>
        <v>0</v>
      </c>
      <c r="S29" s="7">
        <f>ROUND(($P29+$R29+($J$26*$J29))*S$26,2)</f>
        <v>0</v>
      </c>
      <c r="T29" s="7">
        <f>ROUND(($P29+$R29+($J$26*$J29))*T$26,2)</f>
        <v>0</v>
      </c>
      <c r="U29" s="7">
        <f>ROUND(($P29+$R29+($J$26*$J29))*U$26,2)</f>
        <v>0</v>
      </c>
      <c r="V29" s="7">
        <f>ROUND(($P29+$R29+($J$26*$J29))*V$26,2)</f>
        <v>0</v>
      </c>
      <c r="W29" s="7">
        <f>ROUND(($P29+$R29+($J$26*$J29))*W$26,2)</f>
        <v>0</v>
      </c>
      <c r="X29" s="7">
        <f>+P29+R29+SUM(S29:W29)</f>
        <v>0</v>
      </c>
      <c r="Y29" s="23"/>
      <c r="Z29" s="7">
        <f>ROUND(Y29*$Y$26,2)</f>
        <v>0</v>
      </c>
      <c r="AA29" s="7">
        <f>ROUND(Z29*$AA$26,2)</f>
        <v>0</v>
      </c>
      <c r="AB29" s="24" t="s">
        <v>61</v>
      </c>
      <c r="AC29" s="24"/>
      <c r="AD29" s="24"/>
      <c r="AE29" s="7">
        <f>SUM(Z29:AD29)</f>
        <v>0</v>
      </c>
      <c r="AF29" s="24"/>
      <c r="AG29" s="7">
        <f>+F29+H29+K29+N29+X29+AE29+AF29</f>
        <v>0</v>
      </c>
      <c r="AH29" s="6"/>
      <c r="AI29" s="24"/>
    </row>
    <row r="30" spans="1:35" x14ac:dyDescent="0.2">
      <c r="A30" s="21"/>
      <c r="B30" s="22"/>
      <c r="C30" s="22"/>
      <c r="D30" s="22"/>
      <c r="E30" s="14">
        <f t="shared" ref="E30:E43" si="16">+C30*D30</f>
        <v>0</v>
      </c>
      <c r="F30" s="7">
        <f t="shared" ref="F30:F43" si="17">ROUND(E30*$F$26,2)</f>
        <v>0</v>
      </c>
      <c r="G30" s="23"/>
      <c r="H30" s="7">
        <f t="shared" ref="H30:H43" si="18">ROUND(G30*$H$26,2)</f>
        <v>0</v>
      </c>
      <c r="I30" s="23"/>
      <c r="J30" s="24"/>
      <c r="K30" s="7">
        <f t="shared" ref="K30:K43" si="19">ROUND((I30*$I$26)+(J30*$J$26),2)</f>
        <v>0</v>
      </c>
      <c r="L30" s="24"/>
      <c r="M30" s="23"/>
      <c r="N30" s="7">
        <f t="shared" ref="N30:N43" si="20">ROUND(L30+(M30*$M$26),2)</f>
        <v>0</v>
      </c>
      <c r="O30" s="23"/>
      <c r="P30" s="7">
        <f t="shared" ref="P30:P43" si="21">ROUND(O30*$O$26,2)</f>
        <v>0</v>
      </c>
      <c r="Q30" s="23"/>
      <c r="R30" s="7">
        <f t="shared" ref="R30:R43" si="22">ROUND(Q30*$Q$26,2)</f>
        <v>0</v>
      </c>
      <c r="S30" s="7">
        <f t="shared" ref="S30:W43" si="23">ROUND(($P30+$R30+($J$26*$J30))*S$26,2)</f>
        <v>0</v>
      </c>
      <c r="T30" s="7">
        <f t="shared" si="23"/>
        <v>0</v>
      </c>
      <c r="U30" s="7">
        <f t="shared" si="23"/>
        <v>0</v>
      </c>
      <c r="V30" s="7">
        <f t="shared" si="23"/>
        <v>0</v>
      </c>
      <c r="W30" s="7">
        <f t="shared" si="23"/>
        <v>0</v>
      </c>
      <c r="X30" s="7">
        <f t="shared" ref="X30:X43" si="24">+P30+R30+SUM(S30:W30)</f>
        <v>0</v>
      </c>
      <c r="Y30" s="23"/>
      <c r="Z30" s="7">
        <f t="shared" ref="Z30:Z43" si="25">ROUND(Y30*$Y$26,2)</f>
        <v>0</v>
      </c>
      <c r="AA30" s="7">
        <f t="shared" ref="AA30:AA43" si="26">ROUND(Z30*$AA$26,2)</f>
        <v>0</v>
      </c>
      <c r="AB30" s="24"/>
      <c r="AC30" s="24"/>
      <c r="AD30" s="24"/>
      <c r="AE30" s="7">
        <f t="shared" ref="AE30:AE43" si="27">SUM(Z30:AD30)</f>
        <v>0</v>
      </c>
      <c r="AF30" s="24"/>
      <c r="AG30" s="7">
        <f t="shared" ref="AG30:AG43" si="28">+F30+H30+K30+N30+X30+AE30+AF30</f>
        <v>0</v>
      </c>
      <c r="AH30" s="6"/>
      <c r="AI30" s="24"/>
    </row>
    <row r="31" spans="1:35" x14ac:dyDescent="0.2">
      <c r="A31" s="21"/>
      <c r="B31" s="22"/>
      <c r="C31" s="22"/>
      <c r="D31" s="22"/>
      <c r="E31" s="14">
        <f t="shared" si="16"/>
        <v>0</v>
      </c>
      <c r="F31" s="7">
        <f t="shared" si="17"/>
        <v>0</v>
      </c>
      <c r="G31" s="23"/>
      <c r="H31" s="7">
        <f t="shared" si="18"/>
        <v>0</v>
      </c>
      <c r="I31" s="23"/>
      <c r="J31" s="24"/>
      <c r="K31" s="7">
        <f t="shared" si="19"/>
        <v>0</v>
      </c>
      <c r="L31" s="24"/>
      <c r="M31" s="23"/>
      <c r="N31" s="7">
        <f t="shared" si="20"/>
        <v>0</v>
      </c>
      <c r="O31" s="23"/>
      <c r="P31" s="7">
        <f t="shared" si="21"/>
        <v>0</v>
      </c>
      <c r="Q31" s="23"/>
      <c r="R31" s="7">
        <f t="shared" si="22"/>
        <v>0</v>
      </c>
      <c r="S31" s="7">
        <f t="shared" si="23"/>
        <v>0</v>
      </c>
      <c r="T31" s="7">
        <f t="shared" si="23"/>
        <v>0</v>
      </c>
      <c r="U31" s="7">
        <f t="shared" si="23"/>
        <v>0</v>
      </c>
      <c r="V31" s="7">
        <f t="shared" si="23"/>
        <v>0</v>
      </c>
      <c r="W31" s="7">
        <f t="shared" si="23"/>
        <v>0</v>
      </c>
      <c r="X31" s="7">
        <f t="shared" si="24"/>
        <v>0</v>
      </c>
      <c r="Y31" s="23"/>
      <c r="Z31" s="7">
        <f t="shared" si="25"/>
        <v>0</v>
      </c>
      <c r="AA31" s="7">
        <f t="shared" si="26"/>
        <v>0</v>
      </c>
      <c r="AB31" s="24"/>
      <c r="AC31" s="24"/>
      <c r="AD31" s="24"/>
      <c r="AE31" s="7">
        <f t="shared" si="27"/>
        <v>0</v>
      </c>
      <c r="AF31" s="24"/>
      <c r="AG31" s="7">
        <f t="shared" si="28"/>
        <v>0</v>
      </c>
      <c r="AH31" s="6"/>
      <c r="AI31" s="24"/>
    </row>
    <row r="32" spans="1:35" x14ac:dyDescent="0.2">
      <c r="A32" s="21"/>
      <c r="B32" s="22"/>
      <c r="C32" s="22"/>
      <c r="D32" s="22"/>
      <c r="E32" s="14">
        <f t="shared" si="16"/>
        <v>0</v>
      </c>
      <c r="F32" s="7">
        <f t="shared" si="17"/>
        <v>0</v>
      </c>
      <c r="G32" s="23"/>
      <c r="H32" s="7">
        <f t="shared" si="18"/>
        <v>0</v>
      </c>
      <c r="I32" s="23"/>
      <c r="J32" s="24"/>
      <c r="K32" s="7">
        <f t="shared" si="19"/>
        <v>0</v>
      </c>
      <c r="L32" s="24"/>
      <c r="M32" s="23"/>
      <c r="N32" s="7">
        <f t="shared" si="20"/>
        <v>0</v>
      </c>
      <c r="O32" s="23"/>
      <c r="P32" s="7">
        <f t="shared" si="21"/>
        <v>0</v>
      </c>
      <c r="Q32" s="23"/>
      <c r="R32" s="7">
        <f t="shared" si="22"/>
        <v>0</v>
      </c>
      <c r="S32" s="7">
        <f t="shared" si="23"/>
        <v>0</v>
      </c>
      <c r="T32" s="7">
        <f t="shared" si="23"/>
        <v>0</v>
      </c>
      <c r="U32" s="7">
        <f t="shared" si="23"/>
        <v>0</v>
      </c>
      <c r="V32" s="7">
        <f t="shared" si="23"/>
        <v>0</v>
      </c>
      <c r="W32" s="7">
        <f t="shared" si="23"/>
        <v>0</v>
      </c>
      <c r="X32" s="7">
        <f t="shared" si="24"/>
        <v>0</v>
      </c>
      <c r="Y32" s="23"/>
      <c r="Z32" s="7">
        <f t="shared" si="25"/>
        <v>0</v>
      </c>
      <c r="AA32" s="7">
        <f t="shared" si="26"/>
        <v>0</v>
      </c>
      <c r="AB32" s="24"/>
      <c r="AC32" s="24"/>
      <c r="AD32" s="24"/>
      <c r="AE32" s="7">
        <f t="shared" si="27"/>
        <v>0</v>
      </c>
      <c r="AF32" s="24"/>
      <c r="AG32" s="7">
        <f t="shared" si="28"/>
        <v>0</v>
      </c>
      <c r="AH32" s="6"/>
      <c r="AI32" s="24"/>
    </row>
    <row r="33" spans="1:35" x14ac:dyDescent="0.2">
      <c r="A33" s="21"/>
      <c r="B33" s="22"/>
      <c r="C33" s="22"/>
      <c r="D33" s="22"/>
      <c r="E33" s="14">
        <f t="shared" si="16"/>
        <v>0</v>
      </c>
      <c r="F33" s="7">
        <f t="shared" si="17"/>
        <v>0</v>
      </c>
      <c r="G33" s="23"/>
      <c r="H33" s="7">
        <f t="shared" si="18"/>
        <v>0</v>
      </c>
      <c r="I33" s="23"/>
      <c r="J33" s="24"/>
      <c r="K33" s="7">
        <f t="shared" si="19"/>
        <v>0</v>
      </c>
      <c r="L33" s="24"/>
      <c r="M33" s="23"/>
      <c r="N33" s="7">
        <f t="shared" si="20"/>
        <v>0</v>
      </c>
      <c r="O33" s="23"/>
      <c r="P33" s="7">
        <f t="shared" si="21"/>
        <v>0</v>
      </c>
      <c r="Q33" s="23"/>
      <c r="R33" s="7">
        <f t="shared" si="22"/>
        <v>0</v>
      </c>
      <c r="S33" s="7">
        <f t="shared" si="23"/>
        <v>0</v>
      </c>
      <c r="T33" s="7">
        <f t="shared" si="23"/>
        <v>0</v>
      </c>
      <c r="U33" s="7">
        <f t="shared" si="23"/>
        <v>0</v>
      </c>
      <c r="V33" s="7">
        <f t="shared" si="23"/>
        <v>0</v>
      </c>
      <c r="W33" s="7">
        <f t="shared" si="23"/>
        <v>0</v>
      </c>
      <c r="X33" s="7">
        <f t="shared" si="24"/>
        <v>0</v>
      </c>
      <c r="Y33" s="23"/>
      <c r="Z33" s="7">
        <f t="shared" si="25"/>
        <v>0</v>
      </c>
      <c r="AA33" s="7">
        <f t="shared" si="26"/>
        <v>0</v>
      </c>
      <c r="AB33" s="24"/>
      <c r="AC33" s="24"/>
      <c r="AD33" s="24"/>
      <c r="AE33" s="7">
        <f t="shared" si="27"/>
        <v>0</v>
      </c>
      <c r="AF33" s="24"/>
      <c r="AG33" s="7">
        <f t="shared" si="28"/>
        <v>0</v>
      </c>
      <c r="AH33" s="6"/>
      <c r="AI33" s="24"/>
    </row>
    <row r="34" spans="1:35" x14ac:dyDescent="0.2">
      <c r="A34" s="21"/>
      <c r="B34" s="22"/>
      <c r="C34" s="22"/>
      <c r="D34" s="22"/>
      <c r="E34" s="14">
        <f t="shared" si="16"/>
        <v>0</v>
      </c>
      <c r="F34" s="7">
        <f t="shared" si="17"/>
        <v>0</v>
      </c>
      <c r="G34" s="23"/>
      <c r="H34" s="7">
        <f t="shared" si="18"/>
        <v>0</v>
      </c>
      <c r="I34" s="23"/>
      <c r="J34" s="24"/>
      <c r="K34" s="7">
        <f t="shared" si="19"/>
        <v>0</v>
      </c>
      <c r="L34" s="24"/>
      <c r="M34" s="23"/>
      <c r="N34" s="7">
        <f t="shared" si="20"/>
        <v>0</v>
      </c>
      <c r="O34" s="23"/>
      <c r="P34" s="7">
        <f t="shared" si="21"/>
        <v>0</v>
      </c>
      <c r="Q34" s="23"/>
      <c r="R34" s="7">
        <f t="shared" si="22"/>
        <v>0</v>
      </c>
      <c r="S34" s="7">
        <f t="shared" si="23"/>
        <v>0</v>
      </c>
      <c r="T34" s="7">
        <f t="shared" si="23"/>
        <v>0</v>
      </c>
      <c r="U34" s="7">
        <f t="shared" si="23"/>
        <v>0</v>
      </c>
      <c r="V34" s="7">
        <f t="shared" si="23"/>
        <v>0</v>
      </c>
      <c r="W34" s="7">
        <f t="shared" si="23"/>
        <v>0</v>
      </c>
      <c r="X34" s="7">
        <f t="shared" si="24"/>
        <v>0</v>
      </c>
      <c r="Y34" s="23"/>
      <c r="Z34" s="7">
        <f t="shared" si="25"/>
        <v>0</v>
      </c>
      <c r="AA34" s="7">
        <f t="shared" si="26"/>
        <v>0</v>
      </c>
      <c r="AB34" s="24"/>
      <c r="AC34" s="24"/>
      <c r="AD34" s="24"/>
      <c r="AE34" s="7">
        <f t="shared" si="27"/>
        <v>0</v>
      </c>
      <c r="AF34" s="24"/>
      <c r="AG34" s="7">
        <f t="shared" si="28"/>
        <v>0</v>
      </c>
      <c r="AH34" s="6"/>
      <c r="AI34" s="24"/>
    </row>
    <row r="35" spans="1:35" x14ac:dyDescent="0.2">
      <c r="A35" s="21"/>
      <c r="B35" s="22"/>
      <c r="C35" s="22"/>
      <c r="D35" s="22"/>
      <c r="E35" s="14">
        <f t="shared" si="16"/>
        <v>0</v>
      </c>
      <c r="F35" s="7">
        <f t="shared" si="17"/>
        <v>0</v>
      </c>
      <c r="G35" s="23"/>
      <c r="H35" s="7">
        <f t="shared" si="18"/>
        <v>0</v>
      </c>
      <c r="I35" s="23"/>
      <c r="J35" s="24"/>
      <c r="K35" s="7">
        <f t="shared" si="19"/>
        <v>0</v>
      </c>
      <c r="L35" s="24"/>
      <c r="M35" s="23"/>
      <c r="N35" s="7">
        <f t="shared" si="20"/>
        <v>0</v>
      </c>
      <c r="O35" s="23"/>
      <c r="P35" s="7">
        <f t="shared" si="21"/>
        <v>0</v>
      </c>
      <c r="Q35" s="23"/>
      <c r="R35" s="7">
        <f t="shared" si="22"/>
        <v>0</v>
      </c>
      <c r="S35" s="7">
        <f t="shared" si="23"/>
        <v>0</v>
      </c>
      <c r="T35" s="7">
        <f t="shared" si="23"/>
        <v>0</v>
      </c>
      <c r="U35" s="7">
        <f t="shared" si="23"/>
        <v>0</v>
      </c>
      <c r="V35" s="7">
        <f t="shared" si="23"/>
        <v>0</v>
      </c>
      <c r="W35" s="7">
        <f t="shared" si="23"/>
        <v>0</v>
      </c>
      <c r="X35" s="7">
        <f t="shared" si="24"/>
        <v>0</v>
      </c>
      <c r="Y35" s="23"/>
      <c r="Z35" s="7">
        <f t="shared" si="25"/>
        <v>0</v>
      </c>
      <c r="AA35" s="7">
        <f t="shared" si="26"/>
        <v>0</v>
      </c>
      <c r="AB35" s="24"/>
      <c r="AC35" s="24"/>
      <c r="AD35" s="24"/>
      <c r="AE35" s="7">
        <f t="shared" si="27"/>
        <v>0</v>
      </c>
      <c r="AF35" s="24"/>
      <c r="AG35" s="7">
        <f t="shared" si="28"/>
        <v>0</v>
      </c>
      <c r="AH35" s="6"/>
      <c r="AI35" s="24"/>
    </row>
    <row r="36" spans="1:35" x14ac:dyDescent="0.2">
      <c r="A36" s="21"/>
      <c r="B36" s="22"/>
      <c r="C36" s="22"/>
      <c r="D36" s="22"/>
      <c r="E36" s="14">
        <f t="shared" si="16"/>
        <v>0</v>
      </c>
      <c r="F36" s="7">
        <f t="shared" si="17"/>
        <v>0</v>
      </c>
      <c r="G36" s="23"/>
      <c r="H36" s="7">
        <f t="shared" si="18"/>
        <v>0</v>
      </c>
      <c r="I36" s="23"/>
      <c r="J36" s="24"/>
      <c r="K36" s="7">
        <f t="shared" si="19"/>
        <v>0</v>
      </c>
      <c r="L36" s="24"/>
      <c r="M36" s="23"/>
      <c r="N36" s="7">
        <f t="shared" si="20"/>
        <v>0</v>
      </c>
      <c r="O36" s="23"/>
      <c r="P36" s="7">
        <f t="shared" si="21"/>
        <v>0</v>
      </c>
      <c r="Q36" s="23"/>
      <c r="R36" s="7">
        <f t="shared" si="22"/>
        <v>0</v>
      </c>
      <c r="S36" s="7">
        <f t="shared" si="23"/>
        <v>0</v>
      </c>
      <c r="T36" s="7">
        <f t="shared" si="23"/>
        <v>0</v>
      </c>
      <c r="U36" s="7">
        <f t="shared" si="23"/>
        <v>0</v>
      </c>
      <c r="V36" s="7">
        <f t="shared" si="23"/>
        <v>0</v>
      </c>
      <c r="W36" s="7">
        <f t="shared" si="23"/>
        <v>0</v>
      </c>
      <c r="X36" s="7">
        <f t="shared" si="24"/>
        <v>0</v>
      </c>
      <c r="Y36" s="23"/>
      <c r="Z36" s="7">
        <f t="shared" si="25"/>
        <v>0</v>
      </c>
      <c r="AA36" s="7">
        <f t="shared" si="26"/>
        <v>0</v>
      </c>
      <c r="AB36" s="24"/>
      <c r="AC36" s="24"/>
      <c r="AD36" s="24"/>
      <c r="AE36" s="7">
        <f t="shared" si="27"/>
        <v>0</v>
      </c>
      <c r="AF36" s="24"/>
      <c r="AG36" s="7">
        <f t="shared" si="28"/>
        <v>0</v>
      </c>
      <c r="AH36" s="6"/>
      <c r="AI36" s="24"/>
    </row>
    <row r="37" spans="1:35" x14ac:dyDescent="0.2">
      <c r="A37" s="21"/>
      <c r="B37" s="22"/>
      <c r="C37" s="22"/>
      <c r="D37" s="22"/>
      <c r="E37" s="14">
        <f t="shared" si="16"/>
        <v>0</v>
      </c>
      <c r="F37" s="7">
        <f t="shared" si="17"/>
        <v>0</v>
      </c>
      <c r="G37" s="23"/>
      <c r="H37" s="7">
        <f t="shared" si="18"/>
        <v>0</v>
      </c>
      <c r="I37" s="23"/>
      <c r="J37" s="24"/>
      <c r="K37" s="7">
        <f t="shared" si="19"/>
        <v>0</v>
      </c>
      <c r="L37" s="24"/>
      <c r="M37" s="23"/>
      <c r="N37" s="7">
        <f t="shared" si="20"/>
        <v>0</v>
      </c>
      <c r="O37" s="23"/>
      <c r="P37" s="7">
        <f t="shared" si="21"/>
        <v>0</v>
      </c>
      <c r="Q37" s="23"/>
      <c r="R37" s="7">
        <f t="shared" si="22"/>
        <v>0</v>
      </c>
      <c r="S37" s="7">
        <f t="shared" si="23"/>
        <v>0</v>
      </c>
      <c r="T37" s="7">
        <f t="shared" si="23"/>
        <v>0</v>
      </c>
      <c r="U37" s="7">
        <f t="shared" si="23"/>
        <v>0</v>
      </c>
      <c r="V37" s="7">
        <f t="shared" si="23"/>
        <v>0</v>
      </c>
      <c r="W37" s="7">
        <f t="shared" si="23"/>
        <v>0</v>
      </c>
      <c r="X37" s="7">
        <f t="shared" si="24"/>
        <v>0</v>
      </c>
      <c r="Y37" s="23"/>
      <c r="Z37" s="7">
        <f t="shared" si="25"/>
        <v>0</v>
      </c>
      <c r="AA37" s="7">
        <f t="shared" si="26"/>
        <v>0</v>
      </c>
      <c r="AB37" s="24"/>
      <c r="AC37" s="24"/>
      <c r="AD37" s="24"/>
      <c r="AE37" s="7">
        <f t="shared" si="27"/>
        <v>0</v>
      </c>
      <c r="AF37" s="24"/>
      <c r="AG37" s="7">
        <f t="shared" si="28"/>
        <v>0</v>
      </c>
      <c r="AH37" s="6"/>
      <c r="AI37" s="24"/>
    </row>
    <row r="38" spans="1:35" x14ac:dyDescent="0.2">
      <c r="A38" s="21"/>
      <c r="B38" s="22"/>
      <c r="C38" s="22"/>
      <c r="D38" s="22"/>
      <c r="E38" s="14">
        <f t="shared" si="16"/>
        <v>0</v>
      </c>
      <c r="F38" s="7">
        <f t="shared" si="17"/>
        <v>0</v>
      </c>
      <c r="G38" s="23"/>
      <c r="H38" s="7">
        <f t="shared" si="18"/>
        <v>0</v>
      </c>
      <c r="I38" s="23"/>
      <c r="J38" s="24"/>
      <c r="K38" s="7">
        <f t="shared" si="19"/>
        <v>0</v>
      </c>
      <c r="L38" s="24"/>
      <c r="M38" s="23"/>
      <c r="N38" s="7">
        <f t="shared" si="20"/>
        <v>0</v>
      </c>
      <c r="O38" s="23"/>
      <c r="P38" s="7">
        <f t="shared" si="21"/>
        <v>0</v>
      </c>
      <c r="Q38" s="23"/>
      <c r="R38" s="7">
        <f t="shared" si="22"/>
        <v>0</v>
      </c>
      <c r="S38" s="7">
        <f t="shared" si="23"/>
        <v>0</v>
      </c>
      <c r="T38" s="7">
        <f t="shared" si="23"/>
        <v>0</v>
      </c>
      <c r="U38" s="7">
        <f t="shared" si="23"/>
        <v>0</v>
      </c>
      <c r="V38" s="7">
        <f t="shared" si="23"/>
        <v>0</v>
      </c>
      <c r="W38" s="7">
        <f t="shared" si="23"/>
        <v>0</v>
      </c>
      <c r="X38" s="7">
        <f>+P38+R38+SUM(S38:W38)</f>
        <v>0</v>
      </c>
      <c r="Y38" s="23"/>
      <c r="Z38" s="7">
        <f t="shared" si="25"/>
        <v>0</v>
      </c>
      <c r="AA38" s="7">
        <f t="shared" si="26"/>
        <v>0</v>
      </c>
      <c r="AB38" s="24"/>
      <c r="AC38" s="24"/>
      <c r="AD38" s="24"/>
      <c r="AE38" s="7">
        <f t="shared" si="27"/>
        <v>0</v>
      </c>
      <c r="AF38" s="24"/>
      <c r="AG38" s="7">
        <f>+F38+H38+K38+N38+X38+AE38+AF38</f>
        <v>0</v>
      </c>
      <c r="AH38" s="6"/>
      <c r="AI38" s="24"/>
    </row>
    <row r="39" spans="1:35" x14ac:dyDescent="0.2">
      <c r="A39" s="21"/>
      <c r="B39" s="22"/>
      <c r="C39" s="22"/>
      <c r="D39" s="22"/>
      <c r="E39" s="14">
        <f t="shared" si="16"/>
        <v>0</v>
      </c>
      <c r="F39" s="7">
        <f t="shared" si="17"/>
        <v>0</v>
      </c>
      <c r="G39" s="23"/>
      <c r="H39" s="7">
        <f t="shared" si="18"/>
        <v>0</v>
      </c>
      <c r="I39" s="23"/>
      <c r="J39" s="24"/>
      <c r="K39" s="7">
        <f t="shared" si="19"/>
        <v>0</v>
      </c>
      <c r="L39" s="24"/>
      <c r="M39" s="23"/>
      <c r="N39" s="7">
        <f t="shared" si="20"/>
        <v>0</v>
      </c>
      <c r="O39" s="23"/>
      <c r="P39" s="7">
        <f t="shared" si="21"/>
        <v>0</v>
      </c>
      <c r="Q39" s="23"/>
      <c r="R39" s="7">
        <f t="shared" si="22"/>
        <v>0</v>
      </c>
      <c r="S39" s="7">
        <f t="shared" si="23"/>
        <v>0</v>
      </c>
      <c r="T39" s="7">
        <f t="shared" si="23"/>
        <v>0</v>
      </c>
      <c r="U39" s="7">
        <f t="shared" si="23"/>
        <v>0</v>
      </c>
      <c r="V39" s="7">
        <f t="shared" si="23"/>
        <v>0</v>
      </c>
      <c r="W39" s="7">
        <f t="shared" si="23"/>
        <v>0</v>
      </c>
      <c r="X39" s="7">
        <f t="shared" si="24"/>
        <v>0</v>
      </c>
      <c r="Y39" s="23"/>
      <c r="Z39" s="7">
        <f t="shared" si="25"/>
        <v>0</v>
      </c>
      <c r="AA39" s="7">
        <f t="shared" si="26"/>
        <v>0</v>
      </c>
      <c r="AB39" s="24"/>
      <c r="AC39" s="24"/>
      <c r="AD39" s="24"/>
      <c r="AE39" s="7">
        <f t="shared" si="27"/>
        <v>0</v>
      </c>
      <c r="AF39" s="24"/>
      <c r="AG39" s="7">
        <f t="shared" si="28"/>
        <v>0</v>
      </c>
      <c r="AH39" s="6"/>
      <c r="AI39" s="24"/>
    </row>
    <row r="40" spans="1:35" x14ac:dyDescent="0.2">
      <c r="A40" s="21"/>
      <c r="B40" s="22"/>
      <c r="C40" s="22"/>
      <c r="D40" s="22"/>
      <c r="E40" s="14">
        <f t="shared" si="16"/>
        <v>0</v>
      </c>
      <c r="F40" s="7">
        <f t="shared" si="17"/>
        <v>0</v>
      </c>
      <c r="G40" s="23"/>
      <c r="H40" s="7">
        <f t="shared" si="18"/>
        <v>0</v>
      </c>
      <c r="I40" s="23"/>
      <c r="J40" s="24"/>
      <c r="K40" s="7">
        <f t="shared" si="19"/>
        <v>0</v>
      </c>
      <c r="L40" s="24"/>
      <c r="M40" s="23"/>
      <c r="N40" s="7">
        <f t="shared" si="20"/>
        <v>0</v>
      </c>
      <c r="O40" s="23"/>
      <c r="P40" s="7">
        <f t="shared" si="21"/>
        <v>0</v>
      </c>
      <c r="Q40" s="23"/>
      <c r="R40" s="7">
        <f t="shared" si="22"/>
        <v>0</v>
      </c>
      <c r="S40" s="7">
        <f t="shared" si="23"/>
        <v>0</v>
      </c>
      <c r="T40" s="7">
        <f t="shared" si="23"/>
        <v>0</v>
      </c>
      <c r="U40" s="7">
        <f t="shared" si="23"/>
        <v>0</v>
      </c>
      <c r="V40" s="7">
        <f t="shared" si="23"/>
        <v>0</v>
      </c>
      <c r="W40" s="7">
        <f t="shared" si="23"/>
        <v>0</v>
      </c>
      <c r="X40" s="7">
        <f t="shared" si="24"/>
        <v>0</v>
      </c>
      <c r="Y40" s="23"/>
      <c r="Z40" s="7">
        <f t="shared" si="25"/>
        <v>0</v>
      </c>
      <c r="AA40" s="7">
        <f t="shared" si="26"/>
        <v>0</v>
      </c>
      <c r="AB40" s="24"/>
      <c r="AC40" s="24"/>
      <c r="AD40" s="24"/>
      <c r="AE40" s="7">
        <f t="shared" si="27"/>
        <v>0</v>
      </c>
      <c r="AF40" s="24"/>
      <c r="AG40" s="7">
        <f t="shared" si="28"/>
        <v>0</v>
      </c>
      <c r="AH40" s="6"/>
      <c r="AI40" s="24"/>
    </row>
    <row r="41" spans="1:35" x14ac:dyDescent="0.2">
      <c r="A41" s="21"/>
      <c r="B41" s="22"/>
      <c r="C41" s="22"/>
      <c r="D41" s="22"/>
      <c r="E41" s="14">
        <f t="shared" si="16"/>
        <v>0</v>
      </c>
      <c r="F41" s="7">
        <f t="shared" si="17"/>
        <v>0</v>
      </c>
      <c r="G41" s="23"/>
      <c r="H41" s="7">
        <f t="shared" si="18"/>
        <v>0</v>
      </c>
      <c r="I41" s="23"/>
      <c r="J41" s="24"/>
      <c r="K41" s="7">
        <f t="shared" si="19"/>
        <v>0</v>
      </c>
      <c r="L41" s="24"/>
      <c r="M41" s="23"/>
      <c r="N41" s="7">
        <f t="shared" si="20"/>
        <v>0</v>
      </c>
      <c r="O41" s="23"/>
      <c r="P41" s="7">
        <f t="shared" si="21"/>
        <v>0</v>
      </c>
      <c r="Q41" s="23"/>
      <c r="R41" s="7">
        <f t="shared" si="22"/>
        <v>0</v>
      </c>
      <c r="S41" s="7">
        <f t="shared" si="23"/>
        <v>0</v>
      </c>
      <c r="T41" s="7">
        <f t="shared" si="23"/>
        <v>0</v>
      </c>
      <c r="U41" s="7">
        <f t="shared" si="23"/>
        <v>0</v>
      </c>
      <c r="V41" s="7">
        <f t="shared" si="23"/>
        <v>0</v>
      </c>
      <c r="W41" s="7">
        <f t="shared" si="23"/>
        <v>0</v>
      </c>
      <c r="X41" s="7">
        <f t="shared" si="24"/>
        <v>0</v>
      </c>
      <c r="Y41" s="23"/>
      <c r="Z41" s="7">
        <f t="shared" si="25"/>
        <v>0</v>
      </c>
      <c r="AA41" s="7">
        <f t="shared" si="26"/>
        <v>0</v>
      </c>
      <c r="AB41" s="24"/>
      <c r="AC41" s="24"/>
      <c r="AD41" s="24"/>
      <c r="AE41" s="7">
        <f t="shared" si="27"/>
        <v>0</v>
      </c>
      <c r="AF41" s="24"/>
      <c r="AG41" s="7">
        <f t="shared" si="28"/>
        <v>0</v>
      </c>
      <c r="AH41" s="6"/>
      <c r="AI41" s="24"/>
    </row>
    <row r="42" spans="1:35" x14ac:dyDescent="0.2">
      <c r="A42" s="22"/>
      <c r="B42" s="22"/>
      <c r="C42" s="22"/>
      <c r="D42" s="22"/>
      <c r="E42" s="14">
        <f t="shared" si="16"/>
        <v>0</v>
      </c>
      <c r="F42" s="7">
        <f t="shared" si="17"/>
        <v>0</v>
      </c>
      <c r="G42" s="23"/>
      <c r="H42" s="7">
        <f t="shared" si="18"/>
        <v>0</v>
      </c>
      <c r="I42" s="23"/>
      <c r="J42" s="24"/>
      <c r="K42" s="7">
        <f t="shared" si="19"/>
        <v>0</v>
      </c>
      <c r="L42" s="24"/>
      <c r="M42" s="23"/>
      <c r="N42" s="7">
        <f t="shared" si="20"/>
        <v>0</v>
      </c>
      <c r="O42" s="23"/>
      <c r="P42" s="7">
        <f t="shared" si="21"/>
        <v>0</v>
      </c>
      <c r="Q42" s="23"/>
      <c r="R42" s="7">
        <f t="shared" si="22"/>
        <v>0</v>
      </c>
      <c r="S42" s="7">
        <f t="shared" si="23"/>
        <v>0</v>
      </c>
      <c r="T42" s="7">
        <f t="shared" si="23"/>
        <v>0</v>
      </c>
      <c r="U42" s="7">
        <f t="shared" si="23"/>
        <v>0</v>
      </c>
      <c r="V42" s="7">
        <f t="shared" si="23"/>
        <v>0</v>
      </c>
      <c r="W42" s="7">
        <f t="shared" si="23"/>
        <v>0</v>
      </c>
      <c r="X42" s="7">
        <f t="shared" si="24"/>
        <v>0</v>
      </c>
      <c r="Y42" s="23"/>
      <c r="Z42" s="7">
        <f t="shared" si="25"/>
        <v>0</v>
      </c>
      <c r="AA42" s="7">
        <f t="shared" si="26"/>
        <v>0</v>
      </c>
      <c r="AB42" s="24"/>
      <c r="AC42" s="24"/>
      <c r="AD42" s="24"/>
      <c r="AE42" s="7">
        <f t="shared" si="27"/>
        <v>0</v>
      </c>
      <c r="AF42" s="24"/>
      <c r="AG42" s="7">
        <f t="shared" si="28"/>
        <v>0</v>
      </c>
      <c r="AH42" s="6"/>
      <c r="AI42" s="24"/>
    </row>
    <row r="43" spans="1:35" x14ac:dyDescent="0.2">
      <c r="A43" s="22"/>
      <c r="B43" s="22"/>
      <c r="C43" s="22"/>
      <c r="D43" s="22"/>
      <c r="E43" s="14">
        <f t="shared" si="16"/>
        <v>0</v>
      </c>
      <c r="F43" s="7">
        <f t="shared" si="17"/>
        <v>0</v>
      </c>
      <c r="G43" s="23"/>
      <c r="H43" s="7">
        <f t="shared" si="18"/>
        <v>0</v>
      </c>
      <c r="I43" s="23"/>
      <c r="J43" s="24"/>
      <c r="K43" s="7">
        <f t="shared" si="19"/>
        <v>0</v>
      </c>
      <c r="L43" s="24"/>
      <c r="M43" s="23"/>
      <c r="N43" s="7">
        <f t="shared" si="20"/>
        <v>0</v>
      </c>
      <c r="O43" s="23"/>
      <c r="P43" s="7">
        <f t="shared" si="21"/>
        <v>0</v>
      </c>
      <c r="Q43" s="23"/>
      <c r="R43" s="7">
        <f t="shared" si="22"/>
        <v>0</v>
      </c>
      <c r="S43" s="7">
        <f t="shared" si="23"/>
        <v>0</v>
      </c>
      <c r="T43" s="7">
        <f t="shared" si="23"/>
        <v>0</v>
      </c>
      <c r="U43" s="7">
        <f t="shared" si="23"/>
        <v>0</v>
      </c>
      <c r="V43" s="7">
        <f t="shared" si="23"/>
        <v>0</v>
      </c>
      <c r="W43" s="7">
        <f t="shared" si="23"/>
        <v>0</v>
      </c>
      <c r="X43" s="7">
        <f t="shared" si="24"/>
        <v>0</v>
      </c>
      <c r="Y43" s="23"/>
      <c r="Z43" s="7">
        <f t="shared" si="25"/>
        <v>0</v>
      </c>
      <c r="AA43" s="7">
        <f t="shared" si="26"/>
        <v>0</v>
      </c>
      <c r="AB43" s="24"/>
      <c r="AC43" s="24"/>
      <c r="AD43" s="24"/>
      <c r="AE43" s="7">
        <f t="shared" si="27"/>
        <v>0</v>
      </c>
      <c r="AF43" s="24"/>
      <c r="AG43" s="7">
        <f t="shared" si="28"/>
        <v>0</v>
      </c>
      <c r="AH43" s="6"/>
      <c r="AI43" s="24"/>
    </row>
    <row r="44" spans="1:35" x14ac:dyDescent="0.2">
      <c r="F44" s="8">
        <f>SUM(F29:F43)</f>
        <v>0</v>
      </c>
      <c r="H44" s="8">
        <f>SUM(H29:H43)</f>
        <v>0</v>
      </c>
      <c r="K44" s="8">
        <f>SUM(K29:K43)</f>
        <v>0</v>
      </c>
      <c r="L44" s="35"/>
      <c r="N44" s="8">
        <f>SUM(N29:N43)</f>
        <v>0</v>
      </c>
      <c r="P44" s="8">
        <f>SUM(P29:P43)</f>
        <v>0</v>
      </c>
      <c r="R44" s="8">
        <f t="shared" ref="R44:W44" si="29">SUM(R29:R43)</f>
        <v>0</v>
      </c>
      <c r="S44" s="8">
        <f t="shared" si="29"/>
        <v>0</v>
      </c>
      <c r="T44" s="8">
        <f t="shared" si="29"/>
        <v>0</v>
      </c>
      <c r="U44" s="8">
        <f t="shared" si="29"/>
        <v>0</v>
      </c>
      <c r="V44" s="8">
        <f t="shared" si="29"/>
        <v>0</v>
      </c>
      <c r="W44" s="8">
        <f t="shared" si="29"/>
        <v>0</v>
      </c>
      <c r="AE44" s="8">
        <f>SUM(AE29:AE43)</f>
        <v>0</v>
      </c>
      <c r="AF44" s="8">
        <f>SUM(AF29:AF43)</f>
        <v>0</v>
      </c>
      <c r="AG44" s="9">
        <f>SUM(AG29:AG43)</f>
        <v>0</v>
      </c>
      <c r="AH44" s="6"/>
      <c r="AI44" s="7">
        <f>SUM(AI29:AI43)</f>
        <v>0</v>
      </c>
    </row>
    <row r="45" spans="1:35" ht="5.0999999999999996" customHeight="1" x14ac:dyDescent="0.2"/>
    <row r="46" spans="1:35" x14ac:dyDescent="0.2">
      <c r="B46" s="6" t="s">
        <v>38</v>
      </c>
      <c r="C46" s="6"/>
      <c r="D46" s="6"/>
      <c r="E46" s="6"/>
      <c r="F46" s="8">
        <f>ROUND(F24+F44,0)</f>
        <v>0</v>
      </c>
      <c r="G46" s="6"/>
      <c r="H46" s="8">
        <f>ROUND(H24+H44,0)</f>
        <v>0</v>
      </c>
      <c r="I46" s="6"/>
      <c r="J46" s="6"/>
      <c r="K46" s="8">
        <f>ROUND(K24+K44,0)</f>
        <v>0</v>
      </c>
      <c r="L46" s="8"/>
      <c r="M46" s="6"/>
      <c r="N46" s="8">
        <f>ROUND(N24+N44,0)</f>
        <v>0</v>
      </c>
      <c r="O46" s="6"/>
      <c r="P46" s="8">
        <f>ROUND(P24+P44,0)</f>
        <v>0</v>
      </c>
      <c r="Q46" s="6"/>
      <c r="R46" s="8">
        <f t="shared" ref="R46:W46" si="30">ROUND(R24+R44,0)</f>
        <v>0</v>
      </c>
      <c r="S46" s="8">
        <f t="shared" si="30"/>
        <v>0</v>
      </c>
      <c r="T46" s="8">
        <f t="shared" si="30"/>
        <v>0</v>
      </c>
      <c r="U46" s="8">
        <f t="shared" si="30"/>
        <v>0</v>
      </c>
      <c r="V46" s="8">
        <f t="shared" si="30"/>
        <v>0</v>
      </c>
      <c r="W46" s="8">
        <f t="shared" si="30"/>
        <v>0</v>
      </c>
      <c r="X46" s="8"/>
      <c r="Y46" s="8"/>
      <c r="Z46" s="6"/>
      <c r="AA46" s="6"/>
      <c r="AB46" s="6"/>
      <c r="AC46" s="6"/>
      <c r="AD46" s="6"/>
      <c r="AE46" s="8">
        <f>ROUND(AE24+AE44,0)</f>
        <v>0</v>
      </c>
      <c r="AF46" s="8">
        <f>ROUND(AF24+AF44,0)</f>
        <v>0</v>
      </c>
      <c r="AG46" s="8">
        <f>ROUND(AG24+AG44,0)</f>
        <v>0</v>
      </c>
      <c r="AI46" s="8">
        <f>ROUND(AI24+AI44,0)</f>
        <v>0</v>
      </c>
    </row>
    <row r="47" spans="1:35" ht="5.0999999999999996" customHeight="1" x14ac:dyDescent="0.2"/>
    <row r="48" spans="1:35" x14ac:dyDescent="0.2">
      <c r="C48" s="36" t="s">
        <v>159</v>
      </c>
      <c r="M48" s="16" t="s">
        <v>50</v>
      </c>
      <c r="N48" s="17"/>
      <c r="O48" s="17"/>
      <c r="P48" s="17"/>
      <c r="Q48" s="18"/>
    </row>
    <row r="49" spans="3:33" x14ac:dyDescent="0.2">
      <c r="C49" s="36" t="s">
        <v>130</v>
      </c>
      <c r="M49" s="46" t="s">
        <v>150</v>
      </c>
      <c r="N49" s="19"/>
      <c r="O49" s="19"/>
      <c r="P49" s="20"/>
      <c r="Q49" s="27"/>
      <c r="AG49" s="34">
        <f>+AG46+SUM(Q49:Q51)</f>
        <v>0</v>
      </c>
    </row>
    <row r="50" spans="3:33" x14ac:dyDescent="0.2">
      <c r="C50" s="36" t="s">
        <v>128</v>
      </c>
      <c r="M50" s="16" t="s">
        <v>110</v>
      </c>
      <c r="N50" s="17"/>
      <c r="O50" s="17"/>
      <c r="P50" s="18"/>
      <c r="Q50" s="24"/>
    </row>
    <row r="51" spans="3:33" x14ac:dyDescent="0.2">
      <c r="C51" t="s">
        <v>47</v>
      </c>
      <c r="M51" s="16" t="s">
        <v>111</v>
      </c>
      <c r="N51" s="17"/>
      <c r="O51" s="17"/>
      <c r="P51" s="18"/>
      <c r="Q51" s="24"/>
    </row>
  </sheetData>
  <sheetProtection sheet="1" selectLockedCells="1"/>
  <phoneticPr fontId="0" type="noConversion"/>
  <pageMargins left="0.16" right="0.46" top="0.9" bottom="0.56000000000000005" header="0.34" footer="0.27"/>
  <pageSetup scale="68" fitToWidth="2" orientation="landscape" horizontalDpi="300" verticalDpi="300" r:id="rId1"/>
  <headerFooter alignWithMargins="0">
    <oddHeader>&amp;C&amp;"Arial,Bold"SHIPROCK HIGH SCHOOL
GIRL'S SOCCER BUDGET
2017-2018</oddHeader>
    <oddFooter>&amp;L&amp;D      &amp;T&amp;C&amp;P of &amp;N&amp;R&amp;F</oddFooter>
  </headerFooter>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4839E-8657-4388-9EA5-884745BEF2E5}">
  <dimension ref="A1:AI90"/>
  <sheetViews>
    <sheetView topLeftCell="N1" zoomScaleNormal="100" workbookViewId="0">
      <selection activeCell="Y41" sqref="Y41"/>
    </sheetView>
  </sheetViews>
  <sheetFormatPr defaultRowHeight="12.75" x14ac:dyDescent="0.2"/>
  <cols>
    <col min="1" max="1" width="11.85546875" style="95" customWidth="1"/>
    <col min="2" max="2" width="15.7109375" style="95" customWidth="1"/>
    <col min="3" max="3" width="6.7109375" style="95" bestFit="1" customWidth="1"/>
    <col min="4" max="4" width="9.5703125" style="95" bestFit="1" customWidth="1"/>
    <col min="5" max="5" width="8" style="95" bestFit="1" customWidth="1"/>
    <col min="6" max="6" width="11.85546875" style="95" customWidth="1"/>
    <col min="7" max="7" width="6.85546875" style="95" bestFit="1" customWidth="1"/>
    <col min="8" max="8" width="10.140625" style="95" bestFit="1" customWidth="1"/>
    <col min="9" max="10" width="9.42578125" style="95" bestFit="1" customWidth="1"/>
    <col min="11" max="11" width="11.5703125" style="95" customWidth="1"/>
    <col min="12" max="12" width="9.28515625" style="95" customWidth="1"/>
    <col min="13" max="13" width="7.42578125" style="95" bestFit="1" customWidth="1"/>
    <col min="14" max="14" width="9.28515625" style="95" bestFit="1" customWidth="1"/>
    <col min="15" max="15" width="8.28515625" style="95" bestFit="1" customWidth="1"/>
    <col min="16" max="16" width="11" style="95" customWidth="1"/>
    <col min="17" max="17" width="12.28515625" style="95" customWidth="1"/>
    <col min="18" max="18" width="9.28515625" style="95" bestFit="1" customWidth="1"/>
    <col min="19" max="19" width="7.7109375" style="95" customWidth="1"/>
    <col min="20" max="20" width="9.140625" style="95"/>
    <col min="21" max="21" width="8.42578125" style="95" customWidth="1"/>
    <col min="22" max="22" width="7.7109375" style="95" customWidth="1"/>
    <col min="23" max="23" width="8.5703125" style="95" bestFit="1" customWidth="1"/>
    <col min="24" max="24" width="11.42578125" style="95" bestFit="1" customWidth="1"/>
    <col min="25" max="25" width="8.28515625" style="95" bestFit="1" customWidth="1"/>
    <col min="26" max="26" width="11" style="95" bestFit="1" customWidth="1"/>
    <col min="27" max="27" width="9" style="95" customWidth="1"/>
    <col min="28" max="29" width="8.28515625" style="95" bestFit="1" customWidth="1"/>
    <col min="30" max="30" width="10.28515625" style="95" bestFit="1" customWidth="1"/>
    <col min="31" max="31" width="11" style="95" customWidth="1"/>
    <col min="32" max="32" width="10.42578125" style="95" customWidth="1"/>
    <col min="33" max="33" width="12.42578125" style="95" customWidth="1"/>
    <col min="34" max="34" width="1.7109375" style="95" customWidth="1"/>
    <col min="35" max="35" width="11.85546875" style="95" bestFit="1" customWidth="1"/>
    <col min="36" max="16384" width="9.140625" style="95"/>
  </cols>
  <sheetData>
    <row r="1" spans="1:35" x14ac:dyDescent="0.2">
      <c r="A1" s="26"/>
      <c r="B1" s="92" t="s">
        <v>35</v>
      </c>
      <c r="C1" s="26"/>
      <c r="D1" s="26"/>
      <c r="E1" s="26"/>
      <c r="F1" s="58">
        <v>10</v>
      </c>
      <c r="G1" s="59"/>
      <c r="H1" s="58">
        <f>+Football!H1</f>
        <v>90</v>
      </c>
      <c r="I1" s="58">
        <f>+Football!I1</f>
        <v>1.2</v>
      </c>
      <c r="J1" s="58">
        <f>+Football!J1</f>
        <v>22</v>
      </c>
      <c r="K1" s="59"/>
      <c r="L1" s="59" t="s">
        <v>7</v>
      </c>
      <c r="M1" s="59">
        <f>+Football!M1</f>
        <v>0.45</v>
      </c>
      <c r="N1" s="59"/>
      <c r="O1" s="58">
        <v>30</v>
      </c>
      <c r="P1" s="59"/>
      <c r="Q1" s="58">
        <f>+Football!Q1</f>
        <v>50</v>
      </c>
      <c r="R1" s="59"/>
      <c r="S1" s="38">
        <f>+Football!S1</f>
        <v>6.2E-2</v>
      </c>
      <c r="T1" s="38">
        <f>+Football!T1</f>
        <v>1.4500000000000001E-2</v>
      </c>
      <c r="U1" s="38">
        <f>+Football!U1</f>
        <v>0.13900000000000001</v>
      </c>
      <c r="V1" s="38">
        <f>+Football!V1</f>
        <v>3.3000000000000002E-2</v>
      </c>
      <c r="W1" s="38">
        <f>+Football!W1</f>
        <v>1.5E-3</v>
      </c>
      <c r="X1" s="26"/>
      <c r="Y1" s="25">
        <v>50</v>
      </c>
      <c r="Z1" s="63"/>
      <c r="AA1" s="38">
        <f>+Football!AA1</f>
        <v>7.0000000000000007E-2</v>
      </c>
      <c r="AB1" s="117" t="s">
        <v>148</v>
      </c>
      <c r="AC1" s="118">
        <v>10</v>
      </c>
      <c r="AD1" s="118">
        <v>10</v>
      </c>
      <c r="AE1" s="26"/>
      <c r="AF1" s="26"/>
      <c r="AG1" s="26"/>
      <c r="AH1" s="94"/>
      <c r="AI1" s="26" t="s">
        <v>7</v>
      </c>
    </row>
    <row r="2" spans="1:35" x14ac:dyDescent="0.2">
      <c r="A2" s="66"/>
      <c r="B2" s="66"/>
      <c r="C2" s="66" t="s">
        <v>11</v>
      </c>
      <c r="D2" s="66" t="s">
        <v>1</v>
      </c>
      <c r="E2" s="66" t="s">
        <v>30</v>
      </c>
      <c r="F2" s="66" t="s">
        <v>21</v>
      </c>
      <c r="G2" s="66" t="s">
        <v>11</v>
      </c>
      <c r="H2" s="66" t="s">
        <v>2</v>
      </c>
      <c r="I2" s="66" t="s">
        <v>7</v>
      </c>
      <c r="J2" s="66" t="s">
        <v>3</v>
      </c>
      <c r="K2" s="66" t="s">
        <v>17</v>
      </c>
      <c r="L2" s="66" t="s">
        <v>5</v>
      </c>
      <c r="M2" s="66" t="s">
        <v>5</v>
      </c>
      <c r="N2" s="66" t="s">
        <v>5</v>
      </c>
      <c r="O2" s="66" t="s">
        <v>9</v>
      </c>
      <c r="P2" s="66" t="s">
        <v>15</v>
      </c>
      <c r="Q2" s="66" t="s">
        <v>18</v>
      </c>
      <c r="R2" s="66" t="s">
        <v>20</v>
      </c>
      <c r="S2" s="66"/>
      <c r="T2" s="66"/>
      <c r="U2" s="66"/>
      <c r="V2" s="66" t="s">
        <v>24</v>
      </c>
      <c r="W2" s="66"/>
      <c r="X2" s="66" t="s">
        <v>17</v>
      </c>
      <c r="Y2" s="66" t="s">
        <v>11</v>
      </c>
      <c r="Z2" s="66" t="s">
        <v>7</v>
      </c>
      <c r="AA2" s="66" t="s">
        <v>28</v>
      </c>
      <c r="AB2" s="96" t="s">
        <v>46</v>
      </c>
      <c r="AC2" s="66" t="s">
        <v>46</v>
      </c>
      <c r="AD2" s="96" t="s">
        <v>46</v>
      </c>
      <c r="AE2" s="96" t="s">
        <v>17</v>
      </c>
      <c r="AF2" s="66" t="s">
        <v>33</v>
      </c>
      <c r="AG2" s="66" t="s">
        <v>17</v>
      </c>
      <c r="AH2" s="97"/>
      <c r="AI2" s="66" t="s">
        <v>43</v>
      </c>
    </row>
    <row r="3" spans="1:35" x14ac:dyDescent="0.2">
      <c r="A3" s="68" t="s">
        <v>0</v>
      </c>
      <c r="B3" s="68" t="s">
        <v>45</v>
      </c>
      <c r="C3" s="68" t="s">
        <v>12</v>
      </c>
      <c r="D3" s="68" t="s">
        <v>39</v>
      </c>
      <c r="E3" s="68" t="s">
        <v>31</v>
      </c>
      <c r="F3" s="68" t="s">
        <v>40</v>
      </c>
      <c r="G3" s="68" t="s">
        <v>14</v>
      </c>
      <c r="H3" s="68" t="s">
        <v>41</v>
      </c>
      <c r="I3" s="68" t="s">
        <v>6</v>
      </c>
      <c r="J3" s="68" t="s">
        <v>42</v>
      </c>
      <c r="K3" s="68" t="s">
        <v>4</v>
      </c>
      <c r="L3" s="68" t="s">
        <v>106</v>
      </c>
      <c r="M3" s="68" t="s">
        <v>6</v>
      </c>
      <c r="N3" s="68" t="s">
        <v>16</v>
      </c>
      <c r="O3" s="68" t="s">
        <v>10</v>
      </c>
      <c r="P3" s="68" t="s">
        <v>16</v>
      </c>
      <c r="Q3" s="68" t="s">
        <v>19</v>
      </c>
      <c r="R3" s="68" t="s">
        <v>16</v>
      </c>
      <c r="S3" s="68" t="s">
        <v>22</v>
      </c>
      <c r="T3" s="68" t="s">
        <v>23</v>
      </c>
      <c r="U3" s="68" t="s">
        <v>24</v>
      </c>
      <c r="V3" s="68" t="s">
        <v>25</v>
      </c>
      <c r="W3" s="68" t="s">
        <v>26</v>
      </c>
      <c r="X3" s="68" t="s">
        <v>27</v>
      </c>
      <c r="Y3" s="68" t="s">
        <v>29</v>
      </c>
      <c r="Z3" s="68" t="s">
        <v>8</v>
      </c>
      <c r="AA3" s="68" t="s">
        <v>29</v>
      </c>
      <c r="AB3" s="68" t="s">
        <v>6</v>
      </c>
      <c r="AC3" s="68" t="s">
        <v>13</v>
      </c>
      <c r="AD3" s="98" t="s">
        <v>149</v>
      </c>
      <c r="AE3" s="68" t="s">
        <v>8</v>
      </c>
      <c r="AF3" s="68" t="s">
        <v>34</v>
      </c>
      <c r="AG3" s="68" t="s">
        <v>16</v>
      </c>
      <c r="AH3" s="99"/>
      <c r="AI3" s="68" t="s">
        <v>44</v>
      </c>
    </row>
    <row r="4" spans="1:35" x14ac:dyDescent="0.2">
      <c r="A4" s="21"/>
      <c r="B4" s="22" t="s">
        <v>189</v>
      </c>
      <c r="C4" s="22">
        <v>12</v>
      </c>
      <c r="D4" s="22"/>
      <c r="E4" s="119">
        <f t="shared" ref="E4:E35" si="0">+C4*D4</f>
        <v>0</v>
      </c>
      <c r="F4" s="120">
        <f>ROUND(E4*$F$1,2)</f>
        <v>0</v>
      </c>
      <c r="G4" s="30"/>
      <c r="H4" s="120">
        <f>ROUND(G4*$H$1,2)</f>
        <v>0</v>
      </c>
      <c r="I4" s="44"/>
      <c r="J4" s="45"/>
      <c r="K4" s="120">
        <f>ROUND((I4*$I$1)+(J4*$J$1),2)</f>
        <v>0</v>
      </c>
      <c r="L4" s="31"/>
      <c r="M4" s="30"/>
      <c r="N4" s="120">
        <f>ROUND(L4+(M4*$M$1),2)</f>
        <v>0</v>
      </c>
      <c r="O4" s="44">
        <v>6</v>
      </c>
      <c r="P4" s="120">
        <f>ROUND(O4*$O$1,2)</f>
        <v>180</v>
      </c>
      <c r="Q4" s="44"/>
      <c r="R4" s="120">
        <f>ROUND(Q4*$Q$1,2)</f>
        <v>0</v>
      </c>
      <c r="S4" s="120">
        <f>ROUND(($P4+$R4+($J$1*$J4))*$S$1,2)</f>
        <v>11.16</v>
      </c>
      <c r="T4" s="120">
        <f>ROUND(($P4+$R4+($J$1*$J4))*T$1,2)</f>
        <v>2.61</v>
      </c>
      <c r="U4" s="120">
        <f>ROUND(($P4+$R4+($J$1*$J4))*U$1,2)</f>
        <v>25.02</v>
      </c>
      <c r="V4" s="120">
        <f>ROUND(($P4+$R4+($J$1*$J4))*V$1,2)</f>
        <v>5.94</v>
      </c>
      <c r="W4" s="120">
        <f>ROUND(($P4+$R4+($J$1*$J4))*W$1,2)</f>
        <v>0.27</v>
      </c>
      <c r="X4" s="120">
        <f t="shared" ref="X4:X35" si="1">+P4+R4+SUM(S4:W4)</f>
        <v>225</v>
      </c>
      <c r="Y4" s="44">
        <v>2</v>
      </c>
      <c r="Z4" s="120">
        <f>ROUND(Y4*$Y$1,2)</f>
        <v>100</v>
      </c>
      <c r="AA4" s="120">
        <f>ROUND(Z4*$AA$1,2)</f>
        <v>7</v>
      </c>
      <c r="AB4" s="31">
        <v>50</v>
      </c>
      <c r="AC4" s="31">
        <v>10</v>
      </c>
      <c r="AD4" s="31"/>
      <c r="AE4" s="120">
        <f>SUM(Z4:AD4)</f>
        <v>167</v>
      </c>
      <c r="AF4" s="31"/>
      <c r="AG4" s="120">
        <f t="shared" ref="AG4:AG35" si="2">+F4+H4+K4+N4+X4+AE4+AF4</f>
        <v>392</v>
      </c>
      <c r="AH4" s="102"/>
      <c r="AI4" s="31"/>
    </row>
    <row r="5" spans="1:35" x14ac:dyDescent="0.2">
      <c r="A5" s="21"/>
      <c r="B5" s="22" t="s">
        <v>190</v>
      </c>
      <c r="C5" s="22">
        <v>12</v>
      </c>
      <c r="D5" s="22"/>
      <c r="E5" s="119">
        <f t="shared" si="0"/>
        <v>0</v>
      </c>
      <c r="F5" s="120">
        <f t="shared" ref="F5:F35" si="3">ROUND(E5*$F$1,2)</f>
        <v>0</v>
      </c>
      <c r="G5" s="30"/>
      <c r="H5" s="120">
        <f t="shared" ref="H5:H35" si="4">ROUND(G5*$H$1,2)</f>
        <v>0</v>
      </c>
      <c r="I5" s="44">
        <v>80</v>
      </c>
      <c r="J5" s="45"/>
      <c r="K5" s="120">
        <f t="shared" ref="K5:K35" si="5">ROUND((I5*$I$1)+(J5*$J$1),2)</f>
        <v>96</v>
      </c>
      <c r="L5" s="31"/>
      <c r="M5" s="30"/>
      <c r="N5" s="120">
        <f t="shared" ref="N5:N35" si="6">ROUND(L5+(M5*$M$1),2)</f>
        <v>0</v>
      </c>
      <c r="O5" s="44"/>
      <c r="P5" s="120">
        <f t="shared" ref="P5:P35" si="7">ROUND(O5*$O$1,2)</f>
        <v>0</v>
      </c>
      <c r="Q5" s="44"/>
      <c r="R5" s="120">
        <f t="shared" ref="R5:R35" si="8">ROUND(Q5*$Q$1,2)</f>
        <v>0</v>
      </c>
      <c r="S5" s="120">
        <f t="shared" ref="S5:S35" si="9">ROUND(($P5+$R5+($J$1*$J5))*$S$1,2)</f>
        <v>0</v>
      </c>
      <c r="T5" s="120">
        <f t="shared" ref="T5:W35" si="10">ROUND(($P5+$R5+($J$1*$J5))*T$1,2)</f>
        <v>0</v>
      </c>
      <c r="U5" s="120">
        <f t="shared" si="10"/>
        <v>0</v>
      </c>
      <c r="V5" s="120">
        <f t="shared" si="10"/>
        <v>0</v>
      </c>
      <c r="W5" s="120">
        <f t="shared" si="10"/>
        <v>0</v>
      </c>
      <c r="X5" s="120">
        <f t="shared" si="1"/>
        <v>0</v>
      </c>
      <c r="Y5" s="44"/>
      <c r="Z5" s="120">
        <f>ROUND(Y5*$Y$1,2)</f>
        <v>0</v>
      </c>
      <c r="AA5" s="120">
        <f t="shared" ref="AA5:AA35" si="11">ROUND(Z5*$AA$1,2)</f>
        <v>0</v>
      </c>
      <c r="AB5" s="31"/>
      <c r="AC5" s="31"/>
      <c r="AD5" s="31"/>
      <c r="AE5" s="120">
        <f t="shared" ref="AE5:AE35" si="12">SUM(Z5:AD5)</f>
        <v>0</v>
      </c>
      <c r="AF5" s="31"/>
      <c r="AG5" s="120">
        <f t="shared" si="2"/>
        <v>96</v>
      </c>
      <c r="AH5" s="102"/>
      <c r="AI5" s="31"/>
    </row>
    <row r="6" spans="1:35" x14ac:dyDescent="0.2">
      <c r="A6" s="21"/>
      <c r="B6" s="22" t="s">
        <v>191</v>
      </c>
      <c r="C6" s="22">
        <v>12</v>
      </c>
      <c r="D6" s="22"/>
      <c r="E6" s="119">
        <f t="shared" si="0"/>
        <v>0</v>
      </c>
      <c r="F6" s="120">
        <f t="shared" si="3"/>
        <v>0</v>
      </c>
      <c r="G6" s="30"/>
      <c r="H6" s="120">
        <f t="shared" si="4"/>
        <v>0</v>
      </c>
      <c r="I6" s="44"/>
      <c r="J6" s="45"/>
      <c r="K6" s="120">
        <f t="shared" si="5"/>
        <v>0</v>
      </c>
      <c r="L6" s="31"/>
      <c r="M6" s="30"/>
      <c r="N6" s="120">
        <f t="shared" si="6"/>
        <v>0</v>
      </c>
      <c r="O6" s="44">
        <v>6</v>
      </c>
      <c r="P6" s="120">
        <f t="shared" si="7"/>
        <v>180</v>
      </c>
      <c r="Q6" s="44"/>
      <c r="R6" s="120">
        <f t="shared" si="8"/>
        <v>0</v>
      </c>
      <c r="S6" s="120">
        <f t="shared" si="9"/>
        <v>11.16</v>
      </c>
      <c r="T6" s="120">
        <f t="shared" si="10"/>
        <v>2.61</v>
      </c>
      <c r="U6" s="120">
        <f t="shared" si="10"/>
        <v>25.02</v>
      </c>
      <c r="V6" s="120">
        <f t="shared" si="10"/>
        <v>5.94</v>
      </c>
      <c r="W6" s="120">
        <f t="shared" si="10"/>
        <v>0.27</v>
      </c>
      <c r="X6" s="120">
        <f t="shared" si="1"/>
        <v>225</v>
      </c>
      <c r="Y6" s="44">
        <v>2</v>
      </c>
      <c r="Z6" s="120">
        <f t="shared" ref="Z6:Z35" si="13">ROUND(Y6*$Y$1,2)</f>
        <v>100</v>
      </c>
      <c r="AA6" s="120">
        <f t="shared" si="11"/>
        <v>7</v>
      </c>
      <c r="AB6" s="31">
        <v>50</v>
      </c>
      <c r="AC6" s="31">
        <v>10</v>
      </c>
      <c r="AD6" s="31"/>
      <c r="AE6" s="120">
        <f t="shared" si="12"/>
        <v>167</v>
      </c>
      <c r="AF6" s="31"/>
      <c r="AG6" s="120">
        <f t="shared" si="2"/>
        <v>392</v>
      </c>
      <c r="AH6" s="102"/>
      <c r="AI6" s="31"/>
    </row>
    <row r="7" spans="1:35" x14ac:dyDescent="0.2">
      <c r="A7" s="21"/>
      <c r="B7" s="22" t="s">
        <v>165</v>
      </c>
      <c r="C7" s="22">
        <v>12</v>
      </c>
      <c r="D7" s="22"/>
      <c r="E7" s="119">
        <f t="shared" si="0"/>
        <v>0</v>
      </c>
      <c r="F7" s="120">
        <f t="shared" si="3"/>
        <v>0</v>
      </c>
      <c r="G7" s="30"/>
      <c r="H7" s="120">
        <f t="shared" si="4"/>
        <v>0</v>
      </c>
      <c r="I7" s="44"/>
      <c r="J7" s="45"/>
      <c r="K7" s="120">
        <f t="shared" si="5"/>
        <v>0</v>
      </c>
      <c r="L7" s="31"/>
      <c r="M7" s="30"/>
      <c r="N7" s="120">
        <f t="shared" si="6"/>
        <v>0</v>
      </c>
      <c r="O7" s="44">
        <v>6</v>
      </c>
      <c r="P7" s="120">
        <f t="shared" si="7"/>
        <v>180</v>
      </c>
      <c r="Q7" s="44"/>
      <c r="R7" s="120">
        <f t="shared" si="8"/>
        <v>0</v>
      </c>
      <c r="S7" s="120">
        <f t="shared" si="9"/>
        <v>11.16</v>
      </c>
      <c r="T7" s="120">
        <f t="shared" si="10"/>
        <v>2.61</v>
      </c>
      <c r="U7" s="120">
        <f t="shared" si="10"/>
        <v>25.02</v>
      </c>
      <c r="V7" s="120">
        <f t="shared" si="10"/>
        <v>5.94</v>
      </c>
      <c r="W7" s="120">
        <f t="shared" si="10"/>
        <v>0.27</v>
      </c>
      <c r="X7" s="120">
        <f t="shared" si="1"/>
        <v>225</v>
      </c>
      <c r="Y7" s="44">
        <v>2</v>
      </c>
      <c r="Z7" s="120">
        <f t="shared" si="13"/>
        <v>100</v>
      </c>
      <c r="AA7" s="120">
        <f t="shared" si="11"/>
        <v>7</v>
      </c>
      <c r="AB7" s="31">
        <v>50</v>
      </c>
      <c r="AC7" s="31">
        <v>10</v>
      </c>
      <c r="AD7" s="31"/>
      <c r="AE7" s="120">
        <f t="shared" si="12"/>
        <v>167</v>
      </c>
      <c r="AF7" s="31"/>
      <c r="AG7" s="120">
        <f t="shared" si="2"/>
        <v>392</v>
      </c>
      <c r="AH7" s="102"/>
      <c r="AI7" s="31"/>
    </row>
    <row r="8" spans="1:35" x14ac:dyDescent="0.2">
      <c r="A8" s="21"/>
      <c r="B8" s="22" t="s">
        <v>192</v>
      </c>
      <c r="C8" s="22">
        <v>12</v>
      </c>
      <c r="D8" s="22"/>
      <c r="E8" s="119">
        <f t="shared" si="0"/>
        <v>0</v>
      </c>
      <c r="F8" s="120">
        <f t="shared" si="3"/>
        <v>0</v>
      </c>
      <c r="G8" s="30"/>
      <c r="H8" s="120">
        <f t="shared" si="4"/>
        <v>0</v>
      </c>
      <c r="I8" s="44">
        <v>70</v>
      </c>
      <c r="J8" s="45"/>
      <c r="K8" s="120">
        <f t="shared" si="5"/>
        <v>84</v>
      </c>
      <c r="L8" s="31"/>
      <c r="M8" s="30"/>
      <c r="N8" s="120">
        <f t="shared" si="6"/>
        <v>0</v>
      </c>
      <c r="O8" s="44"/>
      <c r="P8" s="120">
        <f t="shared" si="7"/>
        <v>0</v>
      </c>
      <c r="Q8" s="44"/>
      <c r="R8" s="120">
        <f t="shared" si="8"/>
        <v>0</v>
      </c>
      <c r="S8" s="120">
        <f t="shared" si="9"/>
        <v>0</v>
      </c>
      <c r="T8" s="120">
        <f t="shared" si="10"/>
        <v>0</v>
      </c>
      <c r="U8" s="120">
        <f t="shared" si="10"/>
        <v>0</v>
      </c>
      <c r="V8" s="120">
        <f t="shared" si="10"/>
        <v>0</v>
      </c>
      <c r="W8" s="120">
        <f t="shared" si="10"/>
        <v>0</v>
      </c>
      <c r="X8" s="120">
        <f t="shared" si="1"/>
        <v>0</v>
      </c>
      <c r="Y8" s="44"/>
      <c r="Z8" s="120">
        <f t="shared" si="13"/>
        <v>0</v>
      </c>
      <c r="AA8" s="120">
        <f t="shared" si="11"/>
        <v>0</v>
      </c>
      <c r="AB8" s="31"/>
      <c r="AC8" s="31"/>
      <c r="AD8" s="31"/>
      <c r="AE8" s="120">
        <f t="shared" si="12"/>
        <v>0</v>
      </c>
      <c r="AF8" s="31">
        <v>100</v>
      </c>
      <c r="AG8" s="120">
        <f t="shared" si="2"/>
        <v>184</v>
      </c>
      <c r="AH8" s="102"/>
      <c r="AI8" s="31"/>
    </row>
    <row r="9" spans="1:35" x14ac:dyDescent="0.2">
      <c r="A9" s="21"/>
      <c r="B9" s="22" t="s">
        <v>192</v>
      </c>
      <c r="C9" s="22">
        <v>12</v>
      </c>
      <c r="D9" s="22"/>
      <c r="E9" s="119">
        <f t="shared" si="0"/>
        <v>0</v>
      </c>
      <c r="F9" s="120">
        <f t="shared" si="3"/>
        <v>0</v>
      </c>
      <c r="G9" s="30"/>
      <c r="H9" s="120">
        <f t="shared" si="4"/>
        <v>0</v>
      </c>
      <c r="I9" s="44">
        <v>70</v>
      </c>
      <c r="J9" s="45"/>
      <c r="K9" s="120">
        <f t="shared" si="5"/>
        <v>84</v>
      </c>
      <c r="L9" s="31"/>
      <c r="M9" s="30"/>
      <c r="N9" s="120">
        <f t="shared" si="6"/>
        <v>0</v>
      </c>
      <c r="O9" s="44"/>
      <c r="P9" s="120">
        <f t="shared" si="7"/>
        <v>0</v>
      </c>
      <c r="Q9" s="44"/>
      <c r="R9" s="120">
        <f t="shared" si="8"/>
        <v>0</v>
      </c>
      <c r="S9" s="120">
        <f t="shared" si="9"/>
        <v>0</v>
      </c>
      <c r="T9" s="120">
        <f t="shared" si="10"/>
        <v>0</v>
      </c>
      <c r="U9" s="120">
        <f t="shared" si="10"/>
        <v>0</v>
      </c>
      <c r="V9" s="120">
        <f t="shared" si="10"/>
        <v>0</v>
      </c>
      <c r="W9" s="120">
        <f t="shared" si="10"/>
        <v>0</v>
      </c>
      <c r="X9" s="120">
        <f t="shared" si="1"/>
        <v>0</v>
      </c>
      <c r="Y9" s="44"/>
      <c r="Z9" s="120">
        <f t="shared" si="13"/>
        <v>0</v>
      </c>
      <c r="AA9" s="120">
        <f t="shared" si="11"/>
        <v>0</v>
      </c>
      <c r="AB9" s="31"/>
      <c r="AC9" s="31"/>
      <c r="AD9" s="31"/>
      <c r="AE9" s="120">
        <f t="shared" si="12"/>
        <v>0</v>
      </c>
      <c r="AF9" s="31"/>
      <c r="AG9" s="120">
        <f t="shared" si="2"/>
        <v>84</v>
      </c>
      <c r="AH9" s="102"/>
      <c r="AI9" s="31"/>
    </row>
    <row r="10" spans="1:35" x14ac:dyDescent="0.2">
      <c r="A10" s="21"/>
      <c r="B10" s="22" t="s">
        <v>175</v>
      </c>
      <c r="C10" s="22">
        <v>12</v>
      </c>
      <c r="D10" s="22">
        <v>1</v>
      </c>
      <c r="E10" s="119">
        <f t="shared" si="0"/>
        <v>12</v>
      </c>
      <c r="F10" s="120">
        <f t="shared" si="3"/>
        <v>120</v>
      </c>
      <c r="G10" s="30"/>
      <c r="H10" s="120">
        <f t="shared" si="4"/>
        <v>0</v>
      </c>
      <c r="I10" s="44">
        <v>200</v>
      </c>
      <c r="J10" s="45"/>
      <c r="K10" s="120">
        <f t="shared" si="5"/>
        <v>240</v>
      </c>
      <c r="L10" s="31"/>
      <c r="M10" s="30"/>
      <c r="N10" s="120">
        <f t="shared" si="6"/>
        <v>0</v>
      </c>
      <c r="O10" s="44"/>
      <c r="P10" s="120">
        <f t="shared" si="7"/>
        <v>0</v>
      </c>
      <c r="Q10" s="44"/>
      <c r="R10" s="120">
        <f t="shared" si="8"/>
        <v>0</v>
      </c>
      <c r="S10" s="120">
        <f t="shared" si="9"/>
        <v>0</v>
      </c>
      <c r="T10" s="120">
        <f t="shared" si="10"/>
        <v>0</v>
      </c>
      <c r="U10" s="120">
        <f t="shared" si="10"/>
        <v>0</v>
      </c>
      <c r="V10" s="120">
        <f t="shared" si="10"/>
        <v>0</v>
      </c>
      <c r="W10" s="120">
        <f t="shared" si="10"/>
        <v>0</v>
      </c>
      <c r="X10" s="120">
        <f t="shared" si="1"/>
        <v>0</v>
      </c>
      <c r="Y10" s="44"/>
      <c r="Z10" s="120">
        <f t="shared" si="13"/>
        <v>0</v>
      </c>
      <c r="AA10" s="120">
        <f t="shared" si="11"/>
        <v>0</v>
      </c>
      <c r="AB10" s="31"/>
      <c r="AC10" s="31"/>
      <c r="AD10" s="31"/>
      <c r="AE10" s="120">
        <f t="shared" si="12"/>
        <v>0</v>
      </c>
      <c r="AF10" s="31"/>
      <c r="AG10" s="120">
        <f t="shared" si="2"/>
        <v>360</v>
      </c>
      <c r="AH10" s="102"/>
      <c r="AI10" s="31"/>
    </row>
    <row r="11" spans="1:35" x14ac:dyDescent="0.2">
      <c r="A11" s="21"/>
      <c r="B11" s="22" t="s">
        <v>193</v>
      </c>
      <c r="C11" s="22">
        <v>12</v>
      </c>
      <c r="D11" s="22"/>
      <c r="E11" s="119">
        <f t="shared" si="0"/>
        <v>0</v>
      </c>
      <c r="F11" s="120">
        <f t="shared" si="3"/>
        <v>0</v>
      </c>
      <c r="G11" s="30"/>
      <c r="H11" s="120">
        <f t="shared" si="4"/>
        <v>0</v>
      </c>
      <c r="I11" s="44"/>
      <c r="J11" s="45"/>
      <c r="K11" s="120">
        <f t="shared" si="5"/>
        <v>0</v>
      </c>
      <c r="L11" s="31"/>
      <c r="M11" s="30"/>
      <c r="N11" s="120">
        <f t="shared" si="6"/>
        <v>0</v>
      </c>
      <c r="O11" s="44">
        <v>6</v>
      </c>
      <c r="P11" s="120">
        <f t="shared" si="7"/>
        <v>180</v>
      </c>
      <c r="Q11" s="44"/>
      <c r="R11" s="120">
        <f t="shared" si="8"/>
        <v>0</v>
      </c>
      <c r="S11" s="120">
        <f t="shared" si="9"/>
        <v>11.16</v>
      </c>
      <c r="T11" s="120">
        <f t="shared" si="10"/>
        <v>2.61</v>
      </c>
      <c r="U11" s="120">
        <f t="shared" si="10"/>
        <v>25.02</v>
      </c>
      <c r="V11" s="120">
        <f t="shared" si="10"/>
        <v>5.94</v>
      </c>
      <c r="W11" s="120">
        <f t="shared" si="10"/>
        <v>0.27</v>
      </c>
      <c r="X11" s="120">
        <f t="shared" si="1"/>
        <v>225</v>
      </c>
      <c r="Y11" s="44">
        <v>2</v>
      </c>
      <c r="Z11" s="120">
        <f t="shared" si="13"/>
        <v>100</v>
      </c>
      <c r="AA11" s="120">
        <f t="shared" si="11"/>
        <v>7</v>
      </c>
      <c r="AB11" s="31">
        <v>50</v>
      </c>
      <c r="AC11" s="31">
        <v>10</v>
      </c>
      <c r="AD11" s="31"/>
      <c r="AE11" s="120">
        <f t="shared" si="12"/>
        <v>167</v>
      </c>
      <c r="AF11" s="31"/>
      <c r="AG11" s="120">
        <f t="shared" si="2"/>
        <v>392</v>
      </c>
      <c r="AH11" s="102"/>
      <c r="AI11" s="31"/>
    </row>
    <row r="12" spans="1:35" x14ac:dyDescent="0.2">
      <c r="A12" s="21"/>
      <c r="B12" s="22" t="s">
        <v>176</v>
      </c>
      <c r="C12" s="22">
        <v>12</v>
      </c>
      <c r="D12" s="22"/>
      <c r="E12" s="119">
        <f t="shared" si="0"/>
        <v>0</v>
      </c>
      <c r="F12" s="120">
        <f t="shared" si="3"/>
        <v>0</v>
      </c>
      <c r="G12" s="30"/>
      <c r="H12" s="120">
        <f t="shared" si="4"/>
        <v>0</v>
      </c>
      <c r="I12" s="44">
        <v>50</v>
      </c>
      <c r="J12" s="45"/>
      <c r="K12" s="120">
        <f t="shared" si="5"/>
        <v>60</v>
      </c>
      <c r="L12" s="31"/>
      <c r="M12" s="30"/>
      <c r="N12" s="120">
        <f t="shared" si="6"/>
        <v>0</v>
      </c>
      <c r="O12" s="44"/>
      <c r="P12" s="120">
        <f t="shared" si="7"/>
        <v>0</v>
      </c>
      <c r="Q12" s="44"/>
      <c r="R12" s="120">
        <f t="shared" si="8"/>
        <v>0</v>
      </c>
      <c r="S12" s="120">
        <f t="shared" si="9"/>
        <v>0</v>
      </c>
      <c r="T12" s="120">
        <f t="shared" si="10"/>
        <v>0</v>
      </c>
      <c r="U12" s="120">
        <f t="shared" si="10"/>
        <v>0</v>
      </c>
      <c r="V12" s="120">
        <f t="shared" si="10"/>
        <v>0</v>
      </c>
      <c r="W12" s="120">
        <f t="shared" si="10"/>
        <v>0</v>
      </c>
      <c r="X12" s="120">
        <f t="shared" si="1"/>
        <v>0</v>
      </c>
      <c r="Y12" s="44"/>
      <c r="Z12" s="120">
        <f t="shared" si="13"/>
        <v>0</v>
      </c>
      <c r="AA12" s="120">
        <f t="shared" si="11"/>
        <v>0</v>
      </c>
      <c r="AB12" s="31"/>
      <c r="AC12" s="31"/>
      <c r="AD12" s="31"/>
      <c r="AE12" s="120">
        <f t="shared" si="12"/>
        <v>0</v>
      </c>
      <c r="AF12" s="31"/>
      <c r="AG12" s="120">
        <f t="shared" si="2"/>
        <v>60</v>
      </c>
      <c r="AH12" s="102"/>
      <c r="AI12" s="31"/>
    </row>
    <row r="13" spans="1:35" x14ac:dyDescent="0.2">
      <c r="A13" s="21"/>
      <c r="B13" s="22" t="s">
        <v>194</v>
      </c>
      <c r="C13" s="22">
        <v>12</v>
      </c>
      <c r="D13" s="22">
        <v>1</v>
      </c>
      <c r="E13" s="119">
        <f t="shared" si="0"/>
        <v>12</v>
      </c>
      <c r="F13" s="120">
        <f t="shared" si="3"/>
        <v>120</v>
      </c>
      <c r="G13" s="30">
        <v>7</v>
      </c>
      <c r="H13" s="120">
        <f t="shared" si="4"/>
        <v>630</v>
      </c>
      <c r="I13" s="44">
        <v>100</v>
      </c>
      <c r="J13" s="45"/>
      <c r="K13" s="120">
        <f t="shared" si="5"/>
        <v>120</v>
      </c>
      <c r="L13" s="31"/>
      <c r="M13" s="30"/>
      <c r="N13" s="120">
        <f t="shared" si="6"/>
        <v>0</v>
      </c>
      <c r="O13" s="44"/>
      <c r="P13" s="120">
        <f t="shared" si="7"/>
        <v>0</v>
      </c>
      <c r="Q13" s="44"/>
      <c r="R13" s="120">
        <f t="shared" si="8"/>
        <v>0</v>
      </c>
      <c r="S13" s="120">
        <f t="shared" si="9"/>
        <v>0</v>
      </c>
      <c r="T13" s="120">
        <f t="shared" si="10"/>
        <v>0</v>
      </c>
      <c r="U13" s="120">
        <f t="shared" si="10"/>
        <v>0</v>
      </c>
      <c r="V13" s="120">
        <f t="shared" si="10"/>
        <v>0</v>
      </c>
      <c r="W13" s="120">
        <f t="shared" si="10"/>
        <v>0</v>
      </c>
      <c r="X13" s="120">
        <f t="shared" si="1"/>
        <v>0</v>
      </c>
      <c r="Y13" s="44"/>
      <c r="Z13" s="120">
        <f t="shared" si="13"/>
        <v>0</v>
      </c>
      <c r="AA13" s="120">
        <f t="shared" si="11"/>
        <v>0</v>
      </c>
      <c r="AB13" s="31"/>
      <c r="AC13" s="31"/>
      <c r="AD13" s="31"/>
      <c r="AE13" s="120">
        <f t="shared" si="12"/>
        <v>0</v>
      </c>
      <c r="AF13" s="31">
        <v>100</v>
      </c>
      <c r="AG13" s="120">
        <f t="shared" si="2"/>
        <v>970</v>
      </c>
      <c r="AH13" s="102"/>
      <c r="AI13" s="31"/>
    </row>
    <row r="14" spans="1:35" x14ac:dyDescent="0.2">
      <c r="A14" s="21"/>
      <c r="B14" s="22" t="s">
        <v>194</v>
      </c>
      <c r="C14" s="22">
        <v>12</v>
      </c>
      <c r="D14" s="22">
        <v>2</v>
      </c>
      <c r="E14" s="119">
        <f t="shared" si="0"/>
        <v>24</v>
      </c>
      <c r="F14" s="120">
        <f t="shared" si="3"/>
        <v>240</v>
      </c>
      <c r="G14" s="30"/>
      <c r="H14" s="120">
        <f t="shared" si="4"/>
        <v>0</v>
      </c>
      <c r="I14" s="44">
        <v>100</v>
      </c>
      <c r="J14" s="45"/>
      <c r="K14" s="120">
        <f t="shared" si="5"/>
        <v>120</v>
      </c>
      <c r="L14" s="31"/>
      <c r="M14" s="30"/>
      <c r="N14" s="120">
        <f t="shared" si="6"/>
        <v>0</v>
      </c>
      <c r="O14" s="44"/>
      <c r="P14" s="120">
        <f t="shared" si="7"/>
        <v>0</v>
      </c>
      <c r="Q14" s="44"/>
      <c r="R14" s="120">
        <f t="shared" si="8"/>
        <v>0</v>
      </c>
      <c r="S14" s="120">
        <f t="shared" si="9"/>
        <v>0</v>
      </c>
      <c r="T14" s="120">
        <f t="shared" si="10"/>
        <v>0</v>
      </c>
      <c r="U14" s="120">
        <f t="shared" si="10"/>
        <v>0</v>
      </c>
      <c r="V14" s="120">
        <f t="shared" si="10"/>
        <v>0</v>
      </c>
      <c r="W14" s="120">
        <f t="shared" si="10"/>
        <v>0</v>
      </c>
      <c r="X14" s="120">
        <f t="shared" si="1"/>
        <v>0</v>
      </c>
      <c r="Y14" s="44"/>
      <c r="Z14" s="120">
        <f t="shared" si="13"/>
        <v>0</v>
      </c>
      <c r="AA14" s="120">
        <f t="shared" si="11"/>
        <v>0</v>
      </c>
      <c r="AB14" s="31"/>
      <c r="AC14" s="31"/>
      <c r="AD14" s="31"/>
      <c r="AE14" s="120">
        <f t="shared" si="12"/>
        <v>0</v>
      </c>
      <c r="AF14" s="31"/>
      <c r="AG14" s="120">
        <f t="shared" si="2"/>
        <v>360</v>
      </c>
      <c r="AH14" s="102"/>
      <c r="AI14" s="31"/>
    </row>
    <row r="15" spans="1:35" x14ac:dyDescent="0.2">
      <c r="A15" s="21"/>
      <c r="B15" s="22" t="s">
        <v>194</v>
      </c>
      <c r="C15" s="22">
        <v>12</v>
      </c>
      <c r="D15" s="22">
        <v>1</v>
      </c>
      <c r="E15" s="119">
        <f t="shared" si="0"/>
        <v>12</v>
      </c>
      <c r="F15" s="120">
        <f t="shared" si="3"/>
        <v>120</v>
      </c>
      <c r="G15" s="30"/>
      <c r="H15" s="120">
        <f t="shared" si="4"/>
        <v>0</v>
      </c>
      <c r="I15" s="44">
        <v>200</v>
      </c>
      <c r="J15" s="45"/>
      <c r="K15" s="120">
        <f t="shared" si="5"/>
        <v>240</v>
      </c>
      <c r="L15" s="31"/>
      <c r="M15" s="30"/>
      <c r="N15" s="120">
        <f t="shared" si="6"/>
        <v>0</v>
      </c>
      <c r="O15" s="44"/>
      <c r="P15" s="120">
        <f t="shared" si="7"/>
        <v>0</v>
      </c>
      <c r="Q15" s="44"/>
      <c r="R15" s="120">
        <f t="shared" si="8"/>
        <v>0</v>
      </c>
      <c r="S15" s="120">
        <f t="shared" si="9"/>
        <v>0</v>
      </c>
      <c r="T15" s="120">
        <f t="shared" si="10"/>
        <v>0</v>
      </c>
      <c r="U15" s="120">
        <f t="shared" si="10"/>
        <v>0</v>
      </c>
      <c r="V15" s="120">
        <f t="shared" si="10"/>
        <v>0</v>
      </c>
      <c r="W15" s="120">
        <f t="shared" si="10"/>
        <v>0</v>
      </c>
      <c r="X15" s="120">
        <f t="shared" si="1"/>
        <v>0</v>
      </c>
      <c r="Y15" s="44"/>
      <c r="Z15" s="120">
        <f t="shared" si="13"/>
        <v>0</v>
      </c>
      <c r="AA15" s="120">
        <f t="shared" si="11"/>
        <v>0</v>
      </c>
      <c r="AB15" s="31"/>
      <c r="AC15" s="31"/>
      <c r="AD15" s="31"/>
      <c r="AE15" s="120">
        <f t="shared" si="12"/>
        <v>0</v>
      </c>
      <c r="AF15" s="31"/>
      <c r="AG15" s="120">
        <f t="shared" si="2"/>
        <v>360</v>
      </c>
      <c r="AH15" s="102"/>
      <c r="AI15" s="31"/>
    </row>
    <row r="16" spans="1:35" x14ac:dyDescent="0.2">
      <c r="A16" s="21"/>
      <c r="B16" s="22" t="s">
        <v>195</v>
      </c>
      <c r="C16" s="22">
        <v>12</v>
      </c>
      <c r="D16" s="22"/>
      <c r="E16" s="119">
        <f t="shared" si="0"/>
        <v>0</v>
      </c>
      <c r="F16" s="120">
        <f t="shared" si="3"/>
        <v>0</v>
      </c>
      <c r="G16" s="30"/>
      <c r="H16" s="120">
        <f t="shared" si="4"/>
        <v>0</v>
      </c>
      <c r="I16" s="44"/>
      <c r="J16" s="45"/>
      <c r="K16" s="120">
        <f t="shared" si="5"/>
        <v>0</v>
      </c>
      <c r="L16" s="31"/>
      <c r="M16" s="30"/>
      <c r="N16" s="120">
        <f t="shared" si="6"/>
        <v>0</v>
      </c>
      <c r="O16" s="44">
        <v>6</v>
      </c>
      <c r="P16" s="120">
        <f t="shared" si="7"/>
        <v>180</v>
      </c>
      <c r="Q16" s="44"/>
      <c r="R16" s="120">
        <f t="shared" si="8"/>
        <v>0</v>
      </c>
      <c r="S16" s="120">
        <f t="shared" si="9"/>
        <v>11.16</v>
      </c>
      <c r="T16" s="120">
        <f t="shared" si="10"/>
        <v>2.61</v>
      </c>
      <c r="U16" s="120">
        <f t="shared" si="10"/>
        <v>25.02</v>
      </c>
      <c r="V16" s="120">
        <f t="shared" si="10"/>
        <v>5.94</v>
      </c>
      <c r="W16" s="120">
        <f t="shared" si="10"/>
        <v>0.27</v>
      </c>
      <c r="X16" s="120">
        <f t="shared" si="1"/>
        <v>225</v>
      </c>
      <c r="Y16" s="44">
        <v>2</v>
      </c>
      <c r="Z16" s="120">
        <f t="shared" si="13"/>
        <v>100</v>
      </c>
      <c r="AA16" s="120">
        <f t="shared" si="11"/>
        <v>7</v>
      </c>
      <c r="AB16" s="31">
        <v>50</v>
      </c>
      <c r="AC16" s="31">
        <v>10</v>
      </c>
      <c r="AD16" s="31"/>
      <c r="AE16" s="120">
        <f t="shared" si="12"/>
        <v>167</v>
      </c>
      <c r="AF16" s="31"/>
      <c r="AG16" s="120">
        <f t="shared" si="2"/>
        <v>392</v>
      </c>
      <c r="AH16" s="102"/>
      <c r="AI16" s="31"/>
    </row>
    <row r="17" spans="1:35" x14ac:dyDescent="0.2">
      <c r="A17" s="21"/>
      <c r="B17" s="22" t="s">
        <v>170</v>
      </c>
      <c r="C17" s="22">
        <v>12</v>
      </c>
      <c r="D17" s="22"/>
      <c r="E17" s="119">
        <f t="shared" si="0"/>
        <v>0</v>
      </c>
      <c r="F17" s="120">
        <f t="shared" si="3"/>
        <v>0</v>
      </c>
      <c r="G17" s="30"/>
      <c r="H17" s="120">
        <f t="shared" si="4"/>
        <v>0</v>
      </c>
      <c r="I17" s="44"/>
      <c r="J17" s="45"/>
      <c r="K17" s="120">
        <f t="shared" si="5"/>
        <v>0</v>
      </c>
      <c r="L17" s="31"/>
      <c r="M17" s="30"/>
      <c r="N17" s="120">
        <f t="shared" si="6"/>
        <v>0</v>
      </c>
      <c r="O17" s="44">
        <v>6</v>
      </c>
      <c r="P17" s="120">
        <f t="shared" si="7"/>
        <v>180</v>
      </c>
      <c r="Q17" s="44"/>
      <c r="R17" s="120">
        <f t="shared" si="8"/>
        <v>0</v>
      </c>
      <c r="S17" s="120">
        <f t="shared" si="9"/>
        <v>11.16</v>
      </c>
      <c r="T17" s="120">
        <f t="shared" si="10"/>
        <v>2.61</v>
      </c>
      <c r="U17" s="120">
        <f t="shared" si="10"/>
        <v>25.02</v>
      </c>
      <c r="V17" s="120">
        <f t="shared" si="10"/>
        <v>5.94</v>
      </c>
      <c r="W17" s="120">
        <f t="shared" si="10"/>
        <v>0.27</v>
      </c>
      <c r="X17" s="120">
        <f t="shared" si="1"/>
        <v>225</v>
      </c>
      <c r="Y17" s="44">
        <v>2</v>
      </c>
      <c r="Z17" s="120">
        <f t="shared" si="13"/>
        <v>100</v>
      </c>
      <c r="AA17" s="120">
        <f t="shared" si="11"/>
        <v>7</v>
      </c>
      <c r="AB17" s="31">
        <v>50</v>
      </c>
      <c r="AC17" s="31">
        <v>10</v>
      </c>
      <c r="AD17" s="31"/>
      <c r="AE17" s="120">
        <f t="shared" si="12"/>
        <v>167</v>
      </c>
      <c r="AF17" s="31"/>
      <c r="AG17" s="120">
        <f t="shared" si="2"/>
        <v>392</v>
      </c>
      <c r="AH17" s="102"/>
      <c r="AI17" s="31"/>
    </row>
    <row r="18" spans="1:35" x14ac:dyDescent="0.2">
      <c r="A18" s="21"/>
      <c r="B18" s="22" t="s">
        <v>196</v>
      </c>
      <c r="C18" s="22">
        <v>12</v>
      </c>
      <c r="D18" s="22">
        <v>1</v>
      </c>
      <c r="E18" s="119">
        <f t="shared" si="0"/>
        <v>12</v>
      </c>
      <c r="F18" s="120">
        <f t="shared" si="3"/>
        <v>120</v>
      </c>
      <c r="G18" s="30"/>
      <c r="H18" s="120">
        <f t="shared" si="4"/>
        <v>0</v>
      </c>
      <c r="I18" s="44">
        <v>250</v>
      </c>
      <c r="J18" s="45"/>
      <c r="K18" s="120">
        <f t="shared" si="5"/>
        <v>300</v>
      </c>
      <c r="L18" s="31"/>
      <c r="M18" s="30"/>
      <c r="N18" s="120">
        <f t="shared" si="6"/>
        <v>0</v>
      </c>
      <c r="O18" s="44"/>
      <c r="P18" s="120">
        <f t="shared" si="7"/>
        <v>0</v>
      </c>
      <c r="Q18" s="44"/>
      <c r="R18" s="120">
        <f t="shared" si="8"/>
        <v>0</v>
      </c>
      <c r="S18" s="120">
        <f t="shared" si="9"/>
        <v>0</v>
      </c>
      <c r="T18" s="120">
        <f t="shared" si="10"/>
        <v>0</v>
      </c>
      <c r="U18" s="120">
        <f t="shared" si="10"/>
        <v>0</v>
      </c>
      <c r="V18" s="120">
        <f t="shared" si="10"/>
        <v>0</v>
      </c>
      <c r="W18" s="120">
        <f t="shared" si="10"/>
        <v>0</v>
      </c>
      <c r="X18" s="120">
        <f t="shared" si="1"/>
        <v>0</v>
      </c>
      <c r="Y18" s="44"/>
      <c r="Z18" s="120">
        <f t="shared" si="13"/>
        <v>0</v>
      </c>
      <c r="AA18" s="120">
        <f t="shared" si="11"/>
        <v>0</v>
      </c>
      <c r="AB18" s="31"/>
      <c r="AC18" s="31"/>
      <c r="AD18" s="31"/>
      <c r="AE18" s="120">
        <f t="shared" si="12"/>
        <v>0</v>
      </c>
      <c r="AF18" s="31"/>
      <c r="AG18" s="120">
        <f t="shared" si="2"/>
        <v>420</v>
      </c>
      <c r="AH18" s="102"/>
      <c r="AI18" s="31"/>
    </row>
    <row r="19" spans="1:35" x14ac:dyDescent="0.2">
      <c r="A19" s="21"/>
      <c r="B19" s="22" t="s">
        <v>181</v>
      </c>
      <c r="C19" s="22">
        <v>12</v>
      </c>
      <c r="D19" s="22"/>
      <c r="E19" s="119">
        <f t="shared" si="0"/>
        <v>0</v>
      </c>
      <c r="F19" s="120">
        <f t="shared" si="3"/>
        <v>0</v>
      </c>
      <c r="G19" s="30"/>
      <c r="H19" s="120">
        <f t="shared" si="4"/>
        <v>0</v>
      </c>
      <c r="I19" s="44">
        <v>70</v>
      </c>
      <c r="J19" s="45"/>
      <c r="K19" s="120">
        <f t="shared" si="5"/>
        <v>84</v>
      </c>
      <c r="L19" s="31"/>
      <c r="M19" s="30"/>
      <c r="N19" s="120">
        <f t="shared" si="6"/>
        <v>0</v>
      </c>
      <c r="O19" s="44"/>
      <c r="P19" s="120">
        <f t="shared" si="7"/>
        <v>0</v>
      </c>
      <c r="Q19" s="44"/>
      <c r="R19" s="120">
        <f t="shared" si="8"/>
        <v>0</v>
      </c>
      <c r="S19" s="120">
        <f t="shared" si="9"/>
        <v>0</v>
      </c>
      <c r="T19" s="120">
        <f t="shared" si="10"/>
        <v>0</v>
      </c>
      <c r="U19" s="120">
        <f t="shared" si="10"/>
        <v>0</v>
      </c>
      <c r="V19" s="120">
        <f t="shared" si="10"/>
        <v>0</v>
      </c>
      <c r="W19" s="120">
        <f t="shared" si="10"/>
        <v>0</v>
      </c>
      <c r="X19" s="120">
        <f t="shared" si="1"/>
        <v>0</v>
      </c>
      <c r="Y19" s="44"/>
      <c r="Z19" s="120">
        <f t="shared" si="13"/>
        <v>0</v>
      </c>
      <c r="AA19" s="120">
        <f t="shared" si="11"/>
        <v>0</v>
      </c>
      <c r="AB19" s="31"/>
      <c r="AC19" s="31"/>
      <c r="AD19" s="31"/>
      <c r="AE19" s="120">
        <f t="shared" si="12"/>
        <v>0</v>
      </c>
      <c r="AF19" s="31"/>
      <c r="AG19" s="120">
        <f t="shared" si="2"/>
        <v>84</v>
      </c>
      <c r="AH19" s="102"/>
      <c r="AI19" s="31"/>
    </row>
    <row r="20" spans="1:35" x14ac:dyDescent="0.2">
      <c r="A20" s="21"/>
      <c r="B20" s="22" t="s">
        <v>179</v>
      </c>
      <c r="C20" s="22">
        <v>12</v>
      </c>
      <c r="D20" s="22">
        <v>1</v>
      </c>
      <c r="E20" s="119">
        <f t="shared" si="0"/>
        <v>12</v>
      </c>
      <c r="F20" s="120">
        <f t="shared" si="3"/>
        <v>120</v>
      </c>
      <c r="G20" s="30"/>
      <c r="H20" s="120">
        <f t="shared" si="4"/>
        <v>0</v>
      </c>
      <c r="I20" s="44">
        <v>250</v>
      </c>
      <c r="J20" s="45"/>
      <c r="K20" s="120">
        <f t="shared" si="5"/>
        <v>300</v>
      </c>
      <c r="L20" s="31"/>
      <c r="M20" s="30"/>
      <c r="N20" s="120">
        <f t="shared" si="6"/>
        <v>0</v>
      </c>
      <c r="O20" s="44"/>
      <c r="P20" s="120">
        <f t="shared" si="7"/>
        <v>0</v>
      </c>
      <c r="Q20" s="44"/>
      <c r="R20" s="120">
        <f t="shared" si="8"/>
        <v>0</v>
      </c>
      <c r="S20" s="120">
        <f t="shared" si="9"/>
        <v>0</v>
      </c>
      <c r="T20" s="120">
        <f t="shared" si="10"/>
        <v>0</v>
      </c>
      <c r="U20" s="120">
        <f t="shared" si="10"/>
        <v>0</v>
      </c>
      <c r="V20" s="120">
        <f t="shared" si="10"/>
        <v>0</v>
      </c>
      <c r="W20" s="120">
        <f t="shared" si="10"/>
        <v>0</v>
      </c>
      <c r="X20" s="120">
        <f t="shared" si="1"/>
        <v>0</v>
      </c>
      <c r="Y20" s="44"/>
      <c r="Z20" s="120">
        <f t="shared" si="13"/>
        <v>0</v>
      </c>
      <c r="AA20" s="120">
        <f t="shared" si="11"/>
        <v>0</v>
      </c>
      <c r="AB20" s="31"/>
      <c r="AC20" s="31"/>
      <c r="AD20" s="31"/>
      <c r="AE20" s="120">
        <f t="shared" si="12"/>
        <v>0</v>
      </c>
      <c r="AF20" s="31"/>
      <c r="AG20" s="120">
        <f t="shared" si="2"/>
        <v>420</v>
      </c>
      <c r="AH20" s="102"/>
      <c r="AI20" s="31"/>
    </row>
    <row r="21" spans="1:35" x14ac:dyDescent="0.2">
      <c r="A21" s="21"/>
      <c r="B21" s="22" t="s">
        <v>180</v>
      </c>
      <c r="C21" s="22">
        <v>12</v>
      </c>
      <c r="D21" s="22"/>
      <c r="E21" s="119">
        <f t="shared" si="0"/>
        <v>0</v>
      </c>
      <c r="F21" s="120">
        <f t="shared" si="3"/>
        <v>0</v>
      </c>
      <c r="G21" s="30"/>
      <c r="H21" s="120">
        <f t="shared" si="4"/>
        <v>0</v>
      </c>
      <c r="I21" s="44"/>
      <c r="J21" s="45"/>
      <c r="K21" s="120">
        <f t="shared" si="5"/>
        <v>0</v>
      </c>
      <c r="L21" s="31"/>
      <c r="M21" s="30"/>
      <c r="N21" s="120">
        <f t="shared" si="6"/>
        <v>0</v>
      </c>
      <c r="O21" s="44">
        <v>6</v>
      </c>
      <c r="P21" s="120">
        <f t="shared" si="7"/>
        <v>180</v>
      </c>
      <c r="Q21" s="44"/>
      <c r="R21" s="120">
        <f t="shared" si="8"/>
        <v>0</v>
      </c>
      <c r="S21" s="120">
        <f t="shared" si="9"/>
        <v>11.16</v>
      </c>
      <c r="T21" s="120">
        <f t="shared" si="10"/>
        <v>2.61</v>
      </c>
      <c r="U21" s="120">
        <f t="shared" si="10"/>
        <v>25.02</v>
      </c>
      <c r="V21" s="120">
        <f t="shared" si="10"/>
        <v>5.94</v>
      </c>
      <c r="W21" s="120">
        <f t="shared" si="10"/>
        <v>0.27</v>
      </c>
      <c r="X21" s="120">
        <f t="shared" si="1"/>
        <v>225</v>
      </c>
      <c r="Y21" s="44">
        <v>2</v>
      </c>
      <c r="Z21" s="120">
        <f t="shared" si="13"/>
        <v>100</v>
      </c>
      <c r="AA21" s="120">
        <f t="shared" si="11"/>
        <v>7</v>
      </c>
      <c r="AB21" s="31">
        <v>50</v>
      </c>
      <c r="AC21" s="31">
        <v>10</v>
      </c>
      <c r="AD21" s="31"/>
      <c r="AE21" s="120">
        <f t="shared" si="12"/>
        <v>167</v>
      </c>
      <c r="AF21" s="31"/>
      <c r="AG21" s="120">
        <f t="shared" si="2"/>
        <v>392</v>
      </c>
      <c r="AH21" s="102"/>
      <c r="AI21" s="31"/>
    </row>
    <row r="22" spans="1:35" x14ac:dyDescent="0.2">
      <c r="A22" s="21"/>
      <c r="B22" s="22" t="s">
        <v>197</v>
      </c>
      <c r="C22" s="22">
        <v>12</v>
      </c>
      <c r="D22" s="22">
        <v>1</v>
      </c>
      <c r="E22" s="119">
        <f t="shared" si="0"/>
        <v>12</v>
      </c>
      <c r="F22" s="120">
        <f t="shared" si="3"/>
        <v>120</v>
      </c>
      <c r="G22" s="30"/>
      <c r="H22" s="120">
        <f t="shared" si="4"/>
        <v>0</v>
      </c>
      <c r="I22" s="44"/>
      <c r="J22" s="45"/>
      <c r="K22" s="120">
        <f t="shared" si="5"/>
        <v>0</v>
      </c>
      <c r="L22" s="31"/>
      <c r="M22" s="30"/>
      <c r="N22" s="120">
        <f t="shared" si="6"/>
        <v>0</v>
      </c>
      <c r="O22" s="44"/>
      <c r="P22" s="120">
        <f t="shared" si="7"/>
        <v>0</v>
      </c>
      <c r="Q22" s="44"/>
      <c r="R22" s="120">
        <f t="shared" si="8"/>
        <v>0</v>
      </c>
      <c r="S22" s="120">
        <f t="shared" si="9"/>
        <v>0</v>
      </c>
      <c r="T22" s="120">
        <f t="shared" si="10"/>
        <v>0</v>
      </c>
      <c r="U22" s="120">
        <f t="shared" si="10"/>
        <v>0</v>
      </c>
      <c r="V22" s="120">
        <f t="shared" si="10"/>
        <v>0</v>
      </c>
      <c r="W22" s="120">
        <f t="shared" si="10"/>
        <v>0</v>
      </c>
      <c r="X22" s="120">
        <f t="shared" si="1"/>
        <v>0</v>
      </c>
      <c r="Y22" s="44"/>
      <c r="Z22" s="120">
        <f t="shared" si="13"/>
        <v>0</v>
      </c>
      <c r="AA22" s="120">
        <f t="shared" si="11"/>
        <v>0</v>
      </c>
      <c r="AB22" s="31"/>
      <c r="AC22" s="31"/>
      <c r="AD22" s="31"/>
      <c r="AE22" s="120">
        <f t="shared" si="12"/>
        <v>0</v>
      </c>
      <c r="AF22" s="31"/>
      <c r="AG22" s="120">
        <f t="shared" si="2"/>
        <v>120</v>
      </c>
      <c r="AH22" s="102"/>
      <c r="AI22" s="31"/>
    </row>
    <row r="23" spans="1:35" x14ac:dyDescent="0.2">
      <c r="A23" s="22"/>
      <c r="B23" s="22"/>
      <c r="C23" s="22"/>
      <c r="D23" s="22"/>
      <c r="E23" s="119">
        <f t="shared" si="0"/>
        <v>0</v>
      </c>
      <c r="F23" s="120">
        <f t="shared" si="3"/>
        <v>0</v>
      </c>
      <c r="G23" s="30"/>
      <c r="H23" s="120">
        <f t="shared" si="4"/>
        <v>0</v>
      </c>
      <c r="I23" s="30"/>
      <c r="J23" s="31"/>
      <c r="K23" s="120">
        <f t="shared" si="5"/>
        <v>0</v>
      </c>
      <c r="L23" s="31"/>
      <c r="M23" s="30"/>
      <c r="N23" s="120">
        <f t="shared" si="6"/>
        <v>0</v>
      </c>
      <c r="O23" s="30"/>
      <c r="P23" s="120">
        <f t="shared" si="7"/>
        <v>0</v>
      </c>
      <c r="Q23" s="30"/>
      <c r="R23" s="120">
        <f t="shared" si="8"/>
        <v>0</v>
      </c>
      <c r="S23" s="120">
        <f t="shared" si="9"/>
        <v>0</v>
      </c>
      <c r="T23" s="120">
        <f t="shared" si="10"/>
        <v>0</v>
      </c>
      <c r="U23" s="120">
        <f t="shared" si="10"/>
        <v>0</v>
      </c>
      <c r="V23" s="120">
        <f t="shared" si="10"/>
        <v>0</v>
      </c>
      <c r="W23" s="120">
        <f t="shared" si="10"/>
        <v>0</v>
      </c>
      <c r="X23" s="120">
        <f t="shared" si="1"/>
        <v>0</v>
      </c>
      <c r="Y23" s="44"/>
      <c r="Z23" s="120">
        <f t="shared" si="13"/>
        <v>0</v>
      </c>
      <c r="AA23" s="120">
        <f t="shared" si="11"/>
        <v>0</v>
      </c>
      <c r="AB23" s="31"/>
      <c r="AC23" s="31"/>
      <c r="AD23" s="31"/>
      <c r="AE23" s="120">
        <f t="shared" si="12"/>
        <v>0</v>
      </c>
      <c r="AF23" s="31"/>
      <c r="AG23" s="120">
        <f t="shared" si="2"/>
        <v>0</v>
      </c>
      <c r="AH23" s="102"/>
      <c r="AI23" s="31"/>
    </row>
    <row r="24" spans="1:35" x14ac:dyDescent="0.2">
      <c r="A24" s="40"/>
      <c r="B24" s="22"/>
      <c r="C24" s="22"/>
      <c r="D24" s="22"/>
      <c r="E24" s="119">
        <f t="shared" si="0"/>
        <v>0</v>
      </c>
      <c r="F24" s="120">
        <f t="shared" si="3"/>
        <v>0</v>
      </c>
      <c r="G24" s="30"/>
      <c r="H24" s="120">
        <f t="shared" si="4"/>
        <v>0</v>
      </c>
      <c r="I24" s="30"/>
      <c r="J24" s="31"/>
      <c r="K24" s="120">
        <f t="shared" si="5"/>
        <v>0</v>
      </c>
      <c r="L24" s="31"/>
      <c r="M24" s="30"/>
      <c r="N24" s="120">
        <f t="shared" si="6"/>
        <v>0</v>
      </c>
      <c r="O24" s="30"/>
      <c r="P24" s="120">
        <f t="shared" si="7"/>
        <v>0</v>
      </c>
      <c r="Q24" s="30"/>
      <c r="R24" s="120">
        <f t="shared" si="8"/>
        <v>0</v>
      </c>
      <c r="S24" s="120">
        <f t="shared" si="9"/>
        <v>0</v>
      </c>
      <c r="T24" s="120">
        <f t="shared" si="10"/>
        <v>0</v>
      </c>
      <c r="U24" s="120">
        <f t="shared" si="10"/>
        <v>0</v>
      </c>
      <c r="V24" s="120">
        <f t="shared" si="10"/>
        <v>0</v>
      </c>
      <c r="W24" s="120">
        <f t="shared" si="10"/>
        <v>0</v>
      </c>
      <c r="X24" s="120">
        <f t="shared" si="1"/>
        <v>0</v>
      </c>
      <c r="Y24" s="30"/>
      <c r="Z24" s="120">
        <f t="shared" si="13"/>
        <v>0</v>
      </c>
      <c r="AA24" s="120">
        <f t="shared" si="11"/>
        <v>0</v>
      </c>
      <c r="AB24" s="31"/>
      <c r="AC24" s="31"/>
      <c r="AD24" s="31"/>
      <c r="AE24" s="120">
        <f t="shared" si="12"/>
        <v>0</v>
      </c>
      <c r="AF24" s="31"/>
      <c r="AG24" s="120">
        <f t="shared" si="2"/>
        <v>0</v>
      </c>
      <c r="AH24" s="102"/>
      <c r="AI24" s="31"/>
    </row>
    <row r="25" spans="1:35" x14ac:dyDescent="0.2">
      <c r="A25" s="21"/>
      <c r="B25" s="22"/>
      <c r="C25" s="22"/>
      <c r="D25" s="22"/>
      <c r="E25" s="119">
        <f t="shared" si="0"/>
        <v>0</v>
      </c>
      <c r="F25" s="120">
        <f t="shared" si="3"/>
        <v>0</v>
      </c>
      <c r="G25" s="30"/>
      <c r="H25" s="120">
        <f t="shared" si="4"/>
        <v>0</v>
      </c>
      <c r="I25" s="30"/>
      <c r="J25" s="31"/>
      <c r="K25" s="120">
        <f t="shared" si="5"/>
        <v>0</v>
      </c>
      <c r="L25" s="31"/>
      <c r="M25" s="30"/>
      <c r="N25" s="120">
        <f t="shared" si="6"/>
        <v>0</v>
      </c>
      <c r="O25" s="30"/>
      <c r="P25" s="120">
        <f t="shared" si="7"/>
        <v>0</v>
      </c>
      <c r="Q25" s="30"/>
      <c r="R25" s="120">
        <f t="shared" si="8"/>
        <v>0</v>
      </c>
      <c r="S25" s="120">
        <f t="shared" si="9"/>
        <v>0</v>
      </c>
      <c r="T25" s="120">
        <f t="shared" si="10"/>
        <v>0</v>
      </c>
      <c r="U25" s="120">
        <f t="shared" si="10"/>
        <v>0</v>
      </c>
      <c r="V25" s="120">
        <f t="shared" si="10"/>
        <v>0</v>
      </c>
      <c r="W25" s="120">
        <f t="shared" si="10"/>
        <v>0</v>
      </c>
      <c r="X25" s="120">
        <f t="shared" si="1"/>
        <v>0</v>
      </c>
      <c r="Y25" s="30"/>
      <c r="Z25" s="120">
        <f t="shared" si="13"/>
        <v>0</v>
      </c>
      <c r="AA25" s="120">
        <f t="shared" si="11"/>
        <v>0</v>
      </c>
      <c r="AB25" s="31"/>
      <c r="AC25" s="31"/>
      <c r="AD25" s="31"/>
      <c r="AE25" s="120">
        <f t="shared" si="12"/>
        <v>0</v>
      </c>
      <c r="AF25" s="31"/>
      <c r="AG25" s="120">
        <f t="shared" si="2"/>
        <v>0</v>
      </c>
      <c r="AH25" s="102"/>
      <c r="AI25" s="31"/>
    </row>
    <row r="26" spans="1:35" x14ac:dyDescent="0.2">
      <c r="A26" s="21"/>
      <c r="B26" s="22"/>
      <c r="C26" s="22"/>
      <c r="D26" s="22"/>
      <c r="E26" s="119">
        <f t="shared" si="0"/>
        <v>0</v>
      </c>
      <c r="F26" s="120">
        <f t="shared" si="3"/>
        <v>0</v>
      </c>
      <c r="G26" s="30"/>
      <c r="H26" s="120">
        <f t="shared" si="4"/>
        <v>0</v>
      </c>
      <c r="I26" s="30"/>
      <c r="J26" s="31"/>
      <c r="K26" s="120">
        <f t="shared" si="5"/>
        <v>0</v>
      </c>
      <c r="L26" s="31"/>
      <c r="M26" s="30"/>
      <c r="N26" s="120">
        <f t="shared" si="6"/>
        <v>0</v>
      </c>
      <c r="O26" s="30"/>
      <c r="P26" s="120">
        <f t="shared" si="7"/>
        <v>0</v>
      </c>
      <c r="Q26" s="30"/>
      <c r="R26" s="120">
        <f t="shared" si="8"/>
        <v>0</v>
      </c>
      <c r="S26" s="120">
        <f t="shared" si="9"/>
        <v>0</v>
      </c>
      <c r="T26" s="120">
        <f t="shared" si="10"/>
        <v>0</v>
      </c>
      <c r="U26" s="120">
        <f t="shared" si="10"/>
        <v>0</v>
      </c>
      <c r="V26" s="120">
        <f t="shared" si="10"/>
        <v>0</v>
      </c>
      <c r="W26" s="120">
        <f t="shared" si="10"/>
        <v>0</v>
      </c>
      <c r="X26" s="120">
        <f t="shared" si="1"/>
        <v>0</v>
      </c>
      <c r="Y26" s="30"/>
      <c r="Z26" s="120">
        <f t="shared" si="13"/>
        <v>0</v>
      </c>
      <c r="AA26" s="120">
        <f t="shared" si="11"/>
        <v>0</v>
      </c>
      <c r="AB26" s="31"/>
      <c r="AC26" s="31"/>
      <c r="AD26" s="31"/>
      <c r="AE26" s="120">
        <f t="shared" si="12"/>
        <v>0</v>
      </c>
      <c r="AF26" s="31"/>
      <c r="AG26" s="120">
        <f t="shared" si="2"/>
        <v>0</v>
      </c>
      <c r="AH26" s="102"/>
      <c r="AI26" s="31"/>
    </row>
    <row r="27" spans="1:35" x14ac:dyDescent="0.2">
      <c r="A27" s="21"/>
      <c r="B27" s="22"/>
      <c r="C27" s="22"/>
      <c r="D27" s="22"/>
      <c r="E27" s="119">
        <f t="shared" si="0"/>
        <v>0</v>
      </c>
      <c r="F27" s="120">
        <f t="shared" si="3"/>
        <v>0</v>
      </c>
      <c r="G27" s="30"/>
      <c r="H27" s="120">
        <f t="shared" si="4"/>
        <v>0</v>
      </c>
      <c r="I27" s="30"/>
      <c r="J27" s="31"/>
      <c r="K27" s="120">
        <f t="shared" si="5"/>
        <v>0</v>
      </c>
      <c r="L27" s="31"/>
      <c r="M27" s="30"/>
      <c r="N27" s="120">
        <f t="shared" si="6"/>
        <v>0</v>
      </c>
      <c r="O27" s="30"/>
      <c r="P27" s="120">
        <f t="shared" si="7"/>
        <v>0</v>
      </c>
      <c r="Q27" s="30"/>
      <c r="R27" s="120">
        <f t="shared" si="8"/>
        <v>0</v>
      </c>
      <c r="S27" s="120">
        <f t="shared" si="9"/>
        <v>0</v>
      </c>
      <c r="T27" s="120">
        <f t="shared" si="10"/>
        <v>0</v>
      </c>
      <c r="U27" s="120">
        <f t="shared" si="10"/>
        <v>0</v>
      </c>
      <c r="V27" s="120">
        <f t="shared" si="10"/>
        <v>0</v>
      </c>
      <c r="W27" s="120">
        <f t="shared" si="10"/>
        <v>0</v>
      </c>
      <c r="X27" s="120">
        <f t="shared" si="1"/>
        <v>0</v>
      </c>
      <c r="Y27" s="30"/>
      <c r="Z27" s="120">
        <f t="shared" si="13"/>
        <v>0</v>
      </c>
      <c r="AA27" s="120">
        <f t="shared" si="11"/>
        <v>0</v>
      </c>
      <c r="AB27" s="31"/>
      <c r="AC27" s="31"/>
      <c r="AD27" s="31"/>
      <c r="AE27" s="120">
        <f t="shared" si="12"/>
        <v>0</v>
      </c>
      <c r="AF27" s="31"/>
      <c r="AG27" s="120">
        <f t="shared" si="2"/>
        <v>0</v>
      </c>
      <c r="AH27" s="102"/>
      <c r="AI27" s="31"/>
    </row>
    <row r="28" spans="1:35" x14ac:dyDescent="0.2">
      <c r="A28" s="21"/>
      <c r="B28" s="22"/>
      <c r="C28" s="22"/>
      <c r="D28" s="22"/>
      <c r="E28" s="119">
        <f t="shared" si="0"/>
        <v>0</v>
      </c>
      <c r="F28" s="120">
        <f t="shared" si="3"/>
        <v>0</v>
      </c>
      <c r="G28" s="30"/>
      <c r="H28" s="120">
        <f t="shared" si="4"/>
        <v>0</v>
      </c>
      <c r="I28" s="30"/>
      <c r="J28" s="31"/>
      <c r="K28" s="120">
        <f t="shared" si="5"/>
        <v>0</v>
      </c>
      <c r="L28" s="31"/>
      <c r="M28" s="30"/>
      <c r="N28" s="120">
        <f t="shared" si="6"/>
        <v>0</v>
      </c>
      <c r="O28" s="30"/>
      <c r="P28" s="120">
        <f t="shared" si="7"/>
        <v>0</v>
      </c>
      <c r="Q28" s="30"/>
      <c r="R28" s="120">
        <f t="shared" si="8"/>
        <v>0</v>
      </c>
      <c r="S28" s="120">
        <f t="shared" si="9"/>
        <v>0</v>
      </c>
      <c r="T28" s="120">
        <f t="shared" si="10"/>
        <v>0</v>
      </c>
      <c r="U28" s="120">
        <f t="shared" si="10"/>
        <v>0</v>
      </c>
      <c r="V28" s="120">
        <f t="shared" si="10"/>
        <v>0</v>
      </c>
      <c r="W28" s="120">
        <f t="shared" si="10"/>
        <v>0</v>
      </c>
      <c r="X28" s="120">
        <f t="shared" si="1"/>
        <v>0</v>
      </c>
      <c r="Y28" s="30"/>
      <c r="Z28" s="120">
        <f t="shared" si="13"/>
        <v>0</v>
      </c>
      <c r="AA28" s="120">
        <f t="shared" si="11"/>
        <v>0</v>
      </c>
      <c r="AB28" s="31"/>
      <c r="AC28" s="31"/>
      <c r="AD28" s="31"/>
      <c r="AE28" s="120">
        <f t="shared" si="12"/>
        <v>0</v>
      </c>
      <c r="AF28" s="31"/>
      <c r="AG28" s="120">
        <f t="shared" si="2"/>
        <v>0</v>
      </c>
      <c r="AH28" s="102"/>
      <c r="AI28" s="31"/>
    </row>
    <row r="29" spans="1:35" x14ac:dyDescent="0.2">
      <c r="A29" s="21"/>
      <c r="B29" s="22"/>
      <c r="C29" s="22"/>
      <c r="D29" s="22"/>
      <c r="E29" s="119">
        <f t="shared" si="0"/>
        <v>0</v>
      </c>
      <c r="F29" s="120">
        <f t="shared" si="3"/>
        <v>0</v>
      </c>
      <c r="G29" s="30"/>
      <c r="H29" s="120">
        <f t="shared" si="4"/>
        <v>0</v>
      </c>
      <c r="I29" s="30"/>
      <c r="J29" s="31"/>
      <c r="K29" s="120">
        <f t="shared" si="5"/>
        <v>0</v>
      </c>
      <c r="L29" s="31"/>
      <c r="M29" s="30"/>
      <c r="N29" s="120">
        <f t="shared" si="6"/>
        <v>0</v>
      </c>
      <c r="O29" s="30"/>
      <c r="P29" s="120">
        <f t="shared" si="7"/>
        <v>0</v>
      </c>
      <c r="Q29" s="30"/>
      <c r="R29" s="120">
        <f t="shared" si="8"/>
        <v>0</v>
      </c>
      <c r="S29" s="120">
        <f t="shared" si="9"/>
        <v>0</v>
      </c>
      <c r="T29" s="120">
        <f t="shared" si="10"/>
        <v>0</v>
      </c>
      <c r="U29" s="120">
        <f t="shared" si="10"/>
        <v>0</v>
      </c>
      <c r="V29" s="120">
        <f t="shared" si="10"/>
        <v>0</v>
      </c>
      <c r="W29" s="120">
        <f t="shared" si="10"/>
        <v>0</v>
      </c>
      <c r="X29" s="120">
        <f t="shared" si="1"/>
        <v>0</v>
      </c>
      <c r="Y29" s="30"/>
      <c r="Z29" s="120">
        <f t="shared" si="13"/>
        <v>0</v>
      </c>
      <c r="AA29" s="120">
        <f t="shared" si="11"/>
        <v>0</v>
      </c>
      <c r="AB29" s="31"/>
      <c r="AC29" s="31"/>
      <c r="AD29" s="31"/>
      <c r="AE29" s="120">
        <f t="shared" si="12"/>
        <v>0</v>
      </c>
      <c r="AF29" s="31"/>
      <c r="AG29" s="120">
        <f t="shared" si="2"/>
        <v>0</v>
      </c>
      <c r="AH29" s="102"/>
      <c r="AI29" s="31"/>
    </row>
    <row r="30" spans="1:35" x14ac:dyDescent="0.2">
      <c r="A30" s="21"/>
      <c r="B30" s="22"/>
      <c r="C30" s="22"/>
      <c r="D30" s="22"/>
      <c r="E30" s="119">
        <f t="shared" si="0"/>
        <v>0</v>
      </c>
      <c r="F30" s="120">
        <f t="shared" si="3"/>
        <v>0</v>
      </c>
      <c r="G30" s="30"/>
      <c r="H30" s="120">
        <f t="shared" si="4"/>
        <v>0</v>
      </c>
      <c r="I30" s="30"/>
      <c r="J30" s="31"/>
      <c r="K30" s="120">
        <f t="shared" si="5"/>
        <v>0</v>
      </c>
      <c r="L30" s="31"/>
      <c r="M30" s="30"/>
      <c r="N30" s="120">
        <f t="shared" si="6"/>
        <v>0</v>
      </c>
      <c r="O30" s="30"/>
      <c r="P30" s="120">
        <f t="shared" si="7"/>
        <v>0</v>
      </c>
      <c r="Q30" s="30"/>
      <c r="R30" s="120">
        <f t="shared" si="8"/>
        <v>0</v>
      </c>
      <c r="S30" s="120">
        <f t="shared" si="9"/>
        <v>0</v>
      </c>
      <c r="T30" s="120">
        <f t="shared" si="10"/>
        <v>0</v>
      </c>
      <c r="U30" s="120">
        <f t="shared" si="10"/>
        <v>0</v>
      </c>
      <c r="V30" s="120">
        <f t="shared" si="10"/>
        <v>0</v>
      </c>
      <c r="W30" s="120">
        <f t="shared" si="10"/>
        <v>0</v>
      </c>
      <c r="X30" s="120">
        <f t="shared" si="1"/>
        <v>0</v>
      </c>
      <c r="Y30" s="30"/>
      <c r="Z30" s="120">
        <f t="shared" si="13"/>
        <v>0</v>
      </c>
      <c r="AA30" s="120">
        <f t="shared" si="11"/>
        <v>0</v>
      </c>
      <c r="AB30" s="31"/>
      <c r="AC30" s="31"/>
      <c r="AD30" s="31"/>
      <c r="AE30" s="120">
        <f t="shared" si="12"/>
        <v>0</v>
      </c>
      <c r="AF30" s="31"/>
      <c r="AG30" s="120">
        <f t="shared" si="2"/>
        <v>0</v>
      </c>
      <c r="AH30" s="102"/>
      <c r="AI30" s="31"/>
    </row>
    <row r="31" spans="1:35" x14ac:dyDescent="0.2">
      <c r="A31" s="21"/>
      <c r="B31" s="22"/>
      <c r="C31" s="22"/>
      <c r="D31" s="22"/>
      <c r="E31" s="119">
        <f t="shared" si="0"/>
        <v>0</v>
      </c>
      <c r="F31" s="120">
        <f t="shared" si="3"/>
        <v>0</v>
      </c>
      <c r="G31" s="30"/>
      <c r="H31" s="120">
        <f t="shared" si="4"/>
        <v>0</v>
      </c>
      <c r="I31" s="30"/>
      <c r="J31" s="31"/>
      <c r="K31" s="120">
        <f t="shared" si="5"/>
        <v>0</v>
      </c>
      <c r="L31" s="31"/>
      <c r="M31" s="30"/>
      <c r="N31" s="120">
        <f t="shared" si="6"/>
        <v>0</v>
      </c>
      <c r="O31" s="30"/>
      <c r="P31" s="120">
        <f t="shared" si="7"/>
        <v>0</v>
      </c>
      <c r="Q31" s="30"/>
      <c r="R31" s="120">
        <f t="shared" si="8"/>
        <v>0</v>
      </c>
      <c r="S31" s="120">
        <f t="shared" si="9"/>
        <v>0</v>
      </c>
      <c r="T31" s="120">
        <f t="shared" si="10"/>
        <v>0</v>
      </c>
      <c r="U31" s="120">
        <f t="shared" si="10"/>
        <v>0</v>
      </c>
      <c r="V31" s="120">
        <f t="shared" si="10"/>
        <v>0</v>
      </c>
      <c r="W31" s="120">
        <f t="shared" si="10"/>
        <v>0</v>
      </c>
      <c r="X31" s="120">
        <f t="shared" si="1"/>
        <v>0</v>
      </c>
      <c r="Y31" s="30"/>
      <c r="Z31" s="120">
        <f t="shared" si="13"/>
        <v>0</v>
      </c>
      <c r="AA31" s="120">
        <f t="shared" si="11"/>
        <v>0</v>
      </c>
      <c r="AB31" s="31"/>
      <c r="AC31" s="31"/>
      <c r="AD31" s="31"/>
      <c r="AE31" s="120">
        <f t="shared" si="12"/>
        <v>0</v>
      </c>
      <c r="AF31" s="31"/>
      <c r="AG31" s="120">
        <f t="shared" si="2"/>
        <v>0</v>
      </c>
      <c r="AH31" s="102"/>
      <c r="AI31" s="31"/>
    </row>
    <row r="32" spans="1:35" x14ac:dyDescent="0.2">
      <c r="A32" s="21"/>
      <c r="B32" s="22"/>
      <c r="C32" s="22"/>
      <c r="D32" s="22"/>
      <c r="E32" s="119">
        <f t="shared" si="0"/>
        <v>0</v>
      </c>
      <c r="F32" s="120">
        <f t="shared" si="3"/>
        <v>0</v>
      </c>
      <c r="G32" s="30"/>
      <c r="H32" s="120">
        <f t="shared" si="4"/>
        <v>0</v>
      </c>
      <c r="I32" s="30"/>
      <c r="J32" s="31"/>
      <c r="K32" s="120">
        <f t="shared" si="5"/>
        <v>0</v>
      </c>
      <c r="L32" s="31"/>
      <c r="M32" s="30"/>
      <c r="N32" s="120">
        <f t="shared" si="6"/>
        <v>0</v>
      </c>
      <c r="O32" s="30"/>
      <c r="P32" s="120">
        <f t="shared" si="7"/>
        <v>0</v>
      </c>
      <c r="Q32" s="30"/>
      <c r="R32" s="120">
        <f t="shared" si="8"/>
        <v>0</v>
      </c>
      <c r="S32" s="120">
        <f t="shared" si="9"/>
        <v>0</v>
      </c>
      <c r="T32" s="120">
        <f t="shared" si="10"/>
        <v>0</v>
      </c>
      <c r="U32" s="120">
        <f t="shared" si="10"/>
        <v>0</v>
      </c>
      <c r="V32" s="120">
        <f t="shared" si="10"/>
        <v>0</v>
      </c>
      <c r="W32" s="120">
        <f t="shared" si="10"/>
        <v>0</v>
      </c>
      <c r="X32" s="120">
        <f t="shared" si="1"/>
        <v>0</v>
      </c>
      <c r="Y32" s="30"/>
      <c r="Z32" s="120">
        <f t="shared" si="13"/>
        <v>0</v>
      </c>
      <c r="AA32" s="120">
        <f t="shared" si="11"/>
        <v>0</v>
      </c>
      <c r="AB32" s="31"/>
      <c r="AC32" s="31"/>
      <c r="AD32" s="31"/>
      <c r="AE32" s="120">
        <f t="shared" si="12"/>
        <v>0</v>
      </c>
      <c r="AF32" s="31"/>
      <c r="AG32" s="120">
        <f t="shared" si="2"/>
        <v>0</v>
      </c>
      <c r="AH32" s="102"/>
      <c r="AI32" s="31"/>
    </row>
    <row r="33" spans="1:35" x14ac:dyDescent="0.2">
      <c r="A33" s="21"/>
      <c r="B33" s="22"/>
      <c r="C33" s="22"/>
      <c r="D33" s="22"/>
      <c r="E33" s="119">
        <f t="shared" si="0"/>
        <v>0</v>
      </c>
      <c r="F33" s="120">
        <f t="shared" si="3"/>
        <v>0</v>
      </c>
      <c r="G33" s="30"/>
      <c r="H33" s="120">
        <f t="shared" si="4"/>
        <v>0</v>
      </c>
      <c r="I33" s="30"/>
      <c r="J33" s="31"/>
      <c r="K33" s="120">
        <f t="shared" si="5"/>
        <v>0</v>
      </c>
      <c r="L33" s="31"/>
      <c r="M33" s="30"/>
      <c r="N33" s="120">
        <f t="shared" si="6"/>
        <v>0</v>
      </c>
      <c r="O33" s="30"/>
      <c r="P33" s="120">
        <f t="shared" si="7"/>
        <v>0</v>
      </c>
      <c r="Q33" s="30"/>
      <c r="R33" s="120">
        <f t="shared" si="8"/>
        <v>0</v>
      </c>
      <c r="S33" s="120">
        <f t="shared" si="9"/>
        <v>0</v>
      </c>
      <c r="T33" s="120">
        <f t="shared" si="10"/>
        <v>0</v>
      </c>
      <c r="U33" s="120">
        <f t="shared" si="10"/>
        <v>0</v>
      </c>
      <c r="V33" s="120">
        <f t="shared" si="10"/>
        <v>0</v>
      </c>
      <c r="W33" s="120">
        <f t="shared" si="10"/>
        <v>0</v>
      </c>
      <c r="X33" s="120">
        <f t="shared" si="1"/>
        <v>0</v>
      </c>
      <c r="Y33" s="30"/>
      <c r="Z33" s="120">
        <f t="shared" si="13"/>
        <v>0</v>
      </c>
      <c r="AA33" s="120">
        <f t="shared" si="11"/>
        <v>0</v>
      </c>
      <c r="AB33" s="31"/>
      <c r="AC33" s="31"/>
      <c r="AD33" s="31"/>
      <c r="AE33" s="120">
        <f t="shared" si="12"/>
        <v>0</v>
      </c>
      <c r="AF33" s="31"/>
      <c r="AG33" s="120">
        <f t="shared" si="2"/>
        <v>0</v>
      </c>
      <c r="AH33" s="102"/>
      <c r="AI33" s="31"/>
    </row>
    <row r="34" spans="1:35" x14ac:dyDescent="0.2">
      <c r="A34" s="21"/>
      <c r="B34" s="22"/>
      <c r="C34" s="22"/>
      <c r="D34" s="22"/>
      <c r="E34" s="119">
        <f t="shared" si="0"/>
        <v>0</v>
      </c>
      <c r="F34" s="120">
        <f t="shared" si="3"/>
        <v>0</v>
      </c>
      <c r="G34" s="30"/>
      <c r="H34" s="120">
        <f t="shared" si="4"/>
        <v>0</v>
      </c>
      <c r="I34" s="30"/>
      <c r="J34" s="31"/>
      <c r="K34" s="120">
        <f t="shared" si="5"/>
        <v>0</v>
      </c>
      <c r="L34" s="31"/>
      <c r="M34" s="30"/>
      <c r="N34" s="120">
        <f t="shared" si="6"/>
        <v>0</v>
      </c>
      <c r="O34" s="30"/>
      <c r="P34" s="120">
        <f t="shared" si="7"/>
        <v>0</v>
      </c>
      <c r="Q34" s="30"/>
      <c r="R34" s="120">
        <f t="shared" si="8"/>
        <v>0</v>
      </c>
      <c r="S34" s="120">
        <f t="shared" si="9"/>
        <v>0</v>
      </c>
      <c r="T34" s="120">
        <f t="shared" si="10"/>
        <v>0</v>
      </c>
      <c r="U34" s="120">
        <f t="shared" si="10"/>
        <v>0</v>
      </c>
      <c r="V34" s="120">
        <f t="shared" si="10"/>
        <v>0</v>
      </c>
      <c r="W34" s="120">
        <f t="shared" si="10"/>
        <v>0</v>
      </c>
      <c r="X34" s="120">
        <f t="shared" si="1"/>
        <v>0</v>
      </c>
      <c r="Y34" s="30"/>
      <c r="Z34" s="120">
        <f t="shared" si="13"/>
        <v>0</v>
      </c>
      <c r="AA34" s="120">
        <f t="shared" si="11"/>
        <v>0</v>
      </c>
      <c r="AB34" s="31"/>
      <c r="AC34" s="31"/>
      <c r="AD34" s="31"/>
      <c r="AE34" s="120">
        <f t="shared" si="12"/>
        <v>0</v>
      </c>
      <c r="AF34" s="31"/>
      <c r="AG34" s="120">
        <f t="shared" si="2"/>
        <v>0</v>
      </c>
      <c r="AH34" s="102"/>
      <c r="AI34" s="31"/>
    </row>
    <row r="35" spans="1:35" x14ac:dyDescent="0.2">
      <c r="A35" s="21"/>
      <c r="B35" s="22"/>
      <c r="C35" s="22"/>
      <c r="D35" s="22"/>
      <c r="E35" s="119">
        <f t="shared" si="0"/>
        <v>0</v>
      </c>
      <c r="F35" s="120">
        <f t="shared" si="3"/>
        <v>0</v>
      </c>
      <c r="G35" s="30"/>
      <c r="H35" s="120">
        <f t="shared" si="4"/>
        <v>0</v>
      </c>
      <c r="I35" s="30"/>
      <c r="J35" s="31"/>
      <c r="K35" s="120">
        <f t="shared" si="5"/>
        <v>0</v>
      </c>
      <c r="L35" s="31"/>
      <c r="M35" s="30"/>
      <c r="N35" s="120">
        <f t="shared" si="6"/>
        <v>0</v>
      </c>
      <c r="O35" s="30"/>
      <c r="P35" s="120">
        <f t="shared" si="7"/>
        <v>0</v>
      </c>
      <c r="Q35" s="30"/>
      <c r="R35" s="120">
        <f t="shared" si="8"/>
        <v>0</v>
      </c>
      <c r="S35" s="120">
        <f t="shared" si="9"/>
        <v>0</v>
      </c>
      <c r="T35" s="120">
        <f t="shared" si="10"/>
        <v>0</v>
      </c>
      <c r="U35" s="120">
        <f t="shared" si="10"/>
        <v>0</v>
      </c>
      <c r="V35" s="120">
        <f t="shared" si="10"/>
        <v>0</v>
      </c>
      <c r="W35" s="120">
        <f t="shared" si="10"/>
        <v>0</v>
      </c>
      <c r="X35" s="120">
        <f t="shared" si="1"/>
        <v>0</v>
      </c>
      <c r="Y35" s="30"/>
      <c r="Z35" s="120">
        <f t="shared" si="13"/>
        <v>0</v>
      </c>
      <c r="AA35" s="120">
        <f t="shared" si="11"/>
        <v>0</v>
      </c>
      <c r="AB35" s="31"/>
      <c r="AC35" s="31"/>
      <c r="AD35" s="31"/>
      <c r="AE35" s="120">
        <f t="shared" si="12"/>
        <v>0</v>
      </c>
      <c r="AF35" s="31"/>
      <c r="AG35" s="120">
        <f t="shared" si="2"/>
        <v>0</v>
      </c>
      <c r="AH35" s="102"/>
      <c r="AI35" s="31"/>
    </row>
    <row r="36" spans="1:35" x14ac:dyDescent="0.2">
      <c r="F36" s="103">
        <f>SUM(F4:F35)</f>
        <v>960</v>
      </c>
      <c r="H36" s="103">
        <f>SUM(H4:H35)</f>
        <v>630</v>
      </c>
      <c r="K36" s="103">
        <f>SUM(K4:K35)</f>
        <v>1728</v>
      </c>
      <c r="L36" s="104"/>
      <c r="N36" s="103">
        <f>SUM(N4:N35)</f>
        <v>0</v>
      </c>
      <c r="P36" s="103">
        <f>SUM(P4:P35)</f>
        <v>1260</v>
      </c>
      <c r="R36" s="103">
        <f t="shared" ref="R36:W36" si="14">SUM(R4:R35)</f>
        <v>0</v>
      </c>
      <c r="S36" s="103">
        <f t="shared" si="14"/>
        <v>78.11999999999999</v>
      </c>
      <c r="T36" s="103">
        <f t="shared" si="14"/>
        <v>18.27</v>
      </c>
      <c r="U36" s="103">
        <f t="shared" si="14"/>
        <v>175.14000000000001</v>
      </c>
      <c r="V36" s="103">
        <f t="shared" si="14"/>
        <v>41.58</v>
      </c>
      <c r="W36" s="103">
        <f t="shared" si="14"/>
        <v>1.8900000000000001</v>
      </c>
      <c r="AE36" s="103">
        <f>SUM(AE4:AE35)</f>
        <v>1169</v>
      </c>
      <c r="AF36" s="103">
        <f>SUM(AF4:AF35)</f>
        <v>200</v>
      </c>
      <c r="AG36" s="121">
        <f>SUM(AG4:AG35)</f>
        <v>6262</v>
      </c>
      <c r="AH36" s="102"/>
      <c r="AI36" s="120">
        <f>SUM(AI4:AI35)</f>
        <v>0</v>
      </c>
    </row>
    <row r="37" spans="1:35" ht="5.0999999999999996" customHeight="1" x14ac:dyDescent="0.2"/>
    <row r="38" spans="1:35" x14ac:dyDescent="0.2">
      <c r="A38" s="26"/>
      <c r="B38" s="92" t="s">
        <v>36</v>
      </c>
      <c r="C38" s="26"/>
      <c r="D38" s="26"/>
      <c r="E38" s="26"/>
      <c r="F38" s="58">
        <f>+F1</f>
        <v>10</v>
      </c>
      <c r="G38" s="59"/>
      <c r="H38" s="58">
        <f>+H1</f>
        <v>90</v>
      </c>
      <c r="I38" s="58">
        <f>+I1</f>
        <v>1.2</v>
      </c>
      <c r="J38" s="58">
        <f>+J1</f>
        <v>22</v>
      </c>
      <c r="K38" s="59"/>
      <c r="L38" s="59" t="s">
        <v>7</v>
      </c>
      <c r="M38" s="59">
        <f>+M1</f>
        <v>0.45</v>
      </c>
      <c r="N38" s="59"/>
      <c r="O38" s="58">
        <f>+O1</f>
        <v>30</v>
      </c>
      <c r="P38" s="59"/>
      <c r="Q38" s="58">
        <f>+Q1</f>
        <v>50</v>
      </c>
      <c r="R38" s="59"/>
      <c r="S38" s="38">
        <f>+S1</f>
        <v>6.2E-2</v>
      </c>
      <c r="T38" s="38">
        <f>+T1</f>
        <v>1.4500000000000001E-2</v>
      </c>
      <c r="U38" s="38">
        <f>+U1</f>
        <v>0.13900000000000001</v>
      </c>
      <c r="V38" s="38">
        <f>+V1</f>
        <v>3.3000000000000002E-2</v>
      </c>
      <c r="W38" s="38">
        <f>+W1</f>
        <v>1.5E-3</v>
      </c>
      <c r="X38" s="26"/>
      <c r="Y38" s="25">
        <v>40</v>
      </c>
      <c r="Z38" s="63"/>
      <c r="AA38" s="38">
        <f>+AA1</f>
        <v>7.0000000000000007E-2</v>
      </c>
      <c r="AB38" s="117" t="s">
        <v>148</v>
      </c>
      <c r="AC38" s="118">
        <v>10</v>
      </c>
      <c r="AD38" s="118">
        <v>10</v>
      </c>
      <c r="AE38" s="26"/>
      <c r="AF38" s="26"/>
      <c r="AG38" s="26"/>
      <c r="AH38" s="94"/>
      <c r="AI38" s="26" t="s">
        <v>7</v>
      </c>
    </row>
    <row r="39" spans="1:35" x14ac:dyDescent="0.2">
      <c r="A39" s="66"/>
      <c r="B39" s="66"/>
      <c r="C39" s="66" t="s">
        <v>11</v>
      </c>
      <c r="D39" s="66" t="s">
        <v>1</v>
      </c>
      <c r="E39" s="66" t="s">
        <v>30</v>
      </c>
      <c r="F39" s="66" t="s">
        <v>21</v>
      </c>
      <c r="G39" s="66" t="s">
        <v>11</v>
      </c>
      <c r="H39" s="66" t="s">
        <v>2</v>
      </c>
      <c r="I39" s="66" t="s">
        <v>7</v>
      </c>
      <c r="J39" s="66" t="s">
        <v>3</v>
      </c>
      <c r="K39" s="66" t="s">
        <v>17</v>
      </c>
      <c r="L39" s="66" t="s">
        <v>5</v>
      </c>
      <c r="M39" s="66" t="s">
        <v>5</v>
      </c>
      <c r="N39" s="66" t="s">
        <v>5</v>
      </c>
      <c r="O39" s="66" t="s">
        <v>9</v>
      </c>
      <c r="P39" s="66" t="s">
        <v>15</v>
      </c>
      <c r="Q39" s="66" t="s">
        <v>18</v>
      </c>
      <c r="R39" s="66" t="s">
        <v>20</v>
      </c>
      <c r="S39" s="66"/>
      <c r="T39" s="66"/>
      <c r="U39" s="66"/>
      <c r="V39" s="66" t="s">
        <v>24</v>
      </c>
      <c r="W39" s="66"/>
      <c r="X39" s="66" t="s">
        <v>17</v>
      </c>
      <c r="Y39" s="66" t="s">
        <v>11</v>
      </c>
      <c r="Z39" s="66" t="s">
        <v>7</v>
      </c>
      <c r="AA39" s="66" t="s">
        <v>28</v>
      </c>
      <c r="AB39" s="66" t="s">
        <v>46</v>
      </c>
      <c r="AC39" s="66" t="s">
        <v>46</v>
      </c>
      <c r="AD39" s="96" t="s">
        <v>46</v>
      </c>
      <c r="AE39" s="66" t="s">
        <v>17</v>
      </c>
      <c r="AF39" s="66" t="s">
        <v>33</v>
      </c>
      <c r="AG39" s="66" t="s">
        <v>17</v>
      </c>
      <c r="AH39" s="97"/>
      <c r="AI39" s="66" t="s">
        <v>43</v>
      </c>
    </row>
    <row r="40" spans="1:35" x14ac:dyDescent="0.2">
      <c r="A40" s="68" t="s">
        <v>0</v>
      </c>
      <c r="B40" s="68" t="s">
        <v>45</v>
      </c>
      <c r="C40" s="68" t="s">
        <v>12</v>
      </c>
      <c r="D40" s="68" t="s">
        <v>39</v>
      </c>
      <c r="E40" s="68" t="s">
        <v>31</v>
      </c>
      <c r="F40" s="68" t="s">
        <v>16</v>
      </c>
      <c r="G40" s="68" t="s">
        <v>14</v>
      </c>
      <c r="H40" s="68" t="s">
        <v>16</v>
      </c>
      <c r="I40" s="68" t="s">
        <v>6</v>
      </c>
      <c r="J40" s="68" t="s">
        <v>32</v>
      </c>
      <c r="K40" s="68" t="s">
        <v>4</v>
      </c>
      <c r="L40" s="68" t="s">
        <v>106</v>
      </c>
      <c r="M40" s="68" t="s">
        <v>6</v>
      </c>
      <c r="N40" s="68" t="s">
        <v>16</v>
      </c>
      <c r="O40" s="68" t="s">
        <v>10</v>
      </c>
      <c r="P40" s="68" t="s">
        <v>16</v>
      </c>
      <c r="Q40" s="68" t="s">
        <v>19</v>
      </c>
      <c r="R40" s="68" t="s">
        <v>16</v>
      </c>
      <c r="S40" s="68" t="s">
        <v>22</v>
      </c>
      <c r="T40" s="68" t="s">
        <v>23</v>
      </c>
      <c r="U40" s="68" t="s">
        <v>24</v>
      </c>
      <c r="V40" s="68" t="s">
        <v>25</v>
      </c>
      <c r="W40" s="68" t="s">
        <v>26</v>
      </c>
      <c r="X40" s="68" t="s">
        <v>27</v>
      </c>
      <c r="Y40" s="68" t="s">
        <v>29</v>
      </c>
      <c r="Z40" s="68" t="s">
        <v>8</v>
      </c>
      <c r="AA40" s="68" t="s">
        <v>29</v>
      </c>
      <c r="AB40" s="68" t="s">
        <v>6</v>
      </c>
      <c r="AC40" s="68" t="s">
        <v>13</v>
      </c>
      <c r="AD40" s="98" t="s">
        <v>149</v>
      </c>
      <c r="AE40" s="68" t="s">
        <v>8</v>
      </c>
      <c r="AF40" s="68" t="s">
        <v>34</v>
      </c>
      <c r="AG40" s="68" t="s">
        <v>16</v>
      </c>
      <c r="AH40" s="99"/>
      <c r="AI40" s="68" t="s">
        <v>44</v>
      </c>
    </row>
    <row r="41" spans="1:35" x14ac:dyDescent="0.2">
      <c r="A41" s="21"/>
      <c r="B41" s="22" t="s">
        <v>189</v>
      </c>
      <c r="C41" s="22">
        <v>12</v>
      </c>
      <c r="D41" s="22"/>
      <c r="E41" s="119">
        <f t="shared" ref="E41:E59" si="15">+C41*D41</f>
        <v>0</v>
      </c>
      <c r="F41" s="120">
        <f>ROUND(E41*$F$38,2)</f>
        <v>0</v>
      </c>
      <c r="G41" s="30"/>
      <c r="H41" s="120">
        <f>ROUND(G41*$H$38,2)</f>
        <v>0</v>
      </c>
      <c r="I41" s="30"/>
      <c r="J41" s="31"/>
      <c r="K41" s="120">
        <f>ROUND((I41*$I$38)+(J41*$J$38),2)</f>
        <v>0</v>
      </c>
      <c r="L41" s="31"/>
      <c r="M41" s="30"/>
      <c r="N41" s="120">
        <f>ROUND(L41+(M41*$M$38),2)</f>
        <v>0</v>
      </c>
      <c r="O41" s="44">
        <v>6</v>
      </c>
      <c r="P41" s="120">
        <f>ROUND(O41*$O$38,2)</f>
        <v>180</v>
      </c>
      <c r="Q41" s="30"/>
      <c r="R41" s="120">
        <f>ROUND(Q41*$Q$38,2)</f>
        <v>0</v>
      </c>
      <c r="S41" s="120">
        <f>ROUND(($P41+$R41+($J$38*$J41))*S$38,2)</f>
        <v>11.16</v>
      </c>
      <c r="T41" s="120">
        <f>ROUND(($P41+$R41+($J$38*$J41))*T$38,2)</f>
        <v>2.61</v>
      </c>
      <c r="U41" s="120">
        <f>ROUND(($P41+$R41+($J$38*$J41))*U$38,2)</f>
        <v>25.02</v>
      </c>
      <c r="V41" s="120">
        <f>ROUND(($P41+$R41+($J$38*$J41))*V$38,2)</f>
        <v>5.94</v>
      </c>
      <c r="W41" s="120">
        <f>ROUND(($P41+$R41+($J$38*$J41))*W$38,2)</f>
        <v>0.27</v>
      </c>
      <c r="X41" s="120">
        <f t="shared" ref="X41:X59" si="16">+P41+R41+SUM(S41:W41)</f>
        <v>225</v>
      </c>
      <c r="Y41" s="44">
        <v>2</v>
      </c>
      <c r="Z41" s="120">
        <f>ROUND(Y41*$Y$38,2)</f>
        <v>80</v>
      </c>
      <c r="AA41" s="120">
        <f>ROUND(Z41*$AA$38,2)</f>
        <v>5.6</v>
      </c>
      <c r="AB41" s="31">
        <v>50</v>
      </c>
      <c r="AC41" s="31">
        <v>10</v>
      </c>
      <c r="AD41" s="31"/>
      <c r="AE41" s="120">
        <f>SUM(Z41:AD41)</f>
        <v>145.6</v>
      </c>
      <c r="AF41" s="31"/>
      <c r="AG41" s="120">
        <f t="shared" ref="AG41:AG59" si="17">+F41+H41+K41+N41+X41+AE41+AF41</f>
        <v>370.6</v>
      </c>
      <c r="AH41" s="102"/>
      <c r="AI41" s="31"/>
    </row>
    <row r="42" spans="1:35" x14ac:dyDescent="0.2">
      <c r="A42" s="21"/>
      <c r="B42" s="22" t="s">
        <v>190</v>
      </c>
      <c r="C42" s="22">
        <v>12</v>
      </c>
      <c r="D42" s="22"/>
      <c r="E42" s="119">
        <f t="shared" si="15"/>
        <v>0</v>
      </c>
      <c r="F42" s="120">
        <f t="shared" ref="F42:F59" si="18">ROUND(E42*$F$38,2)</f>
        <v>0</v>
      </c>
      <c r="G42" s="30"/>
      <c r="H42" s="120">
        <f t="shared" ref="H42:H59" si="19">ROUND(G42*$H$38,2)</f>
        <v>0</v>
      </c>
      <c r="I42" s="30"/>
      <c r="J42" s="31"/>
      <c r="K42" s="120">
        <f t="shared" ref="K42:K59" si="20">ROUND((I42*$I$38)+(J42*$J$38),2)</f>
        <v>0</v>
      </c>
      <c r="L42" s="31"/>
      <c r="M42" s="30"/>
      <c r="N42" s="120">
        <f t="shared" ref="N42:N59" si="21">ROUND(L42+(M42*$M$38),2)</f>
        <v>0</v>
      </c>
      <c r="O42" s="44"/>
      <c r="P42" s="120">
        <f t="shared" ref="P42:P59" si="22">ROUND(O42*$O$38,2)</f>
        <v>0</v>
      </c>
      <c r="Q42" s="30"/>
      <c r="R42" s="120">
        <f t="shared" ref="R42:R59" si="23">ROUND(Q42*$Q$38,2)</f>
        <v>0</v>
      </c>
      <c r="S42" s="120">
        <f t="shared" ref="S42:W59" si="24">ROUND(($P42+$R42+($J$38*$J42))*S$38,2)</f>
        <v>0</v>
      </c>
      <c r="T42" s="120">
        <f t="shared" si="24"/>
        <v>0</v>
      </c>
      <c r="U42" s="120">
        <f t="shared" si="24"/>
        <v>0</v>
      </c>
      <c r="V42" s="120">
        <f t="shared" si="24"/>
        <v>0</v>
      </c>
      <c r="W42" s="120">
        <f t="shared" si="24"/>
        <v>0</v>
      </c>
      <c r="X42" s="120">
        <f t="shared" si="16"/>
        <v>0</v>
      </c>
      <c r="Y42" s="44"/>
      <c r="Z42" s="120">
        <f t="shared" ref="Z42:Z59" si="25">ROUND(Y42*$Y$38,2)</f>
        <v>0</v>
      </c>
      <c r="AA42" s="120">
        <f t="shared" ref="AA42:AA59" si="26">ROUND(Z42*$AA$38,2)</f>
        <v>0</v>
      </c>
      <c r="AB42" s="31"/>
      <c r="AC42" s="31"/>
      <c r="AD42" s="31"/>
      <c r="AE42" s="120">
        <f t="shared" ref="AE42:AE58" si="27">SUM(Z42:AD42)</f>
        <v>0</v>
      </c>
      <c r="AF42" s="31"/>
      <c r="AG42" s="120">
        <f t="shared" si="17"/>
        <v>0</v>
      </c>
      <c r="AH42" s="102"/>
      <c r="AI42" s="31"/>
    </row>
    <row r="43" spans="1:35" x14ac:dyDescent="0.2">
      <c r="A43" s="21"/>
      <c r="B43" s="22" t="s">
        <v>191</v>
      </c>
      <c r="C43" s="22">
        <v>12</v>
      </c>
      <c r="D43" s="22"/>
      <c r="E43" s="119">
        <f t="shared" si="15"/>
        <v>0</v>
      </c>
      <c r="F43" s="120">
        <f t="shared" si="18"/>
        <v>0</v>
      </c>
      <c r="G43" s="30"/>
      <c r="H43" s="120">
        <f t="shared" si="19"/>
        <v>0</v>
      </c>
      <c r="I43" s="37"/>
      <c r="J43" s="31"/>
      <c r="K43" s="120">
        <f t="shared" si="20"/>
        <v>0</v>
      </c>
      <c r="L43" s="31"/>
      <c r="M43" s="30"/>
      <c r="N43" s="120">
        <f t="shared" si="21"/>
        <v>0</v>
      </c>
      <c r="O43" s="44">
        <v>6</v>
      </c>
      <c r="P43" s="120">
        <f t="shared" si="22"/>
        <v>180</v>
      </c>
      <c r="Q43" s="30"/>
      <c r="R43" s="120">
        <f t="shared" si="23"/>
        <v>0</v>
      </c>
      <c r="S43" s="120">
        <f t="shared" si="24"/>
        <v>11.16</v>
      </c>
      <c r="T43" s="120">
        <f t="shared" si="24"/>
        <v>2.61</v>
      </c>
      <c r="U43" s="120">
        <f t="shared" si="24"/>
        <v>25.02</v>
      </c>
      <c r="V43" s="120">
        <f t="shared" si="24"/>
        <v>5.94</v>
      </c>
      <c r="W43" s="120">
        <f>ROUND(($P43+$R43+($J$38*$J43))*W$38,2)</f>
        <v>0.27</v>
      </c>
      <c r="X43" s="120">
        <f>+P43+R43+SUM(S43:W43)</f>
        <v>225</v>
      </c>
      <c r="Y43" s="44">
        <v>2</v>
      </c>
      <c r="Z43" s="120">
        <f t="shared" si="25"/>
        <v>80</v>
      </c>
      <c r="AA43" s="120">
        <f t="shared" si="26"/>
        <v>5.6</v>
      </c>
      <c r="AB43" s="31">
        <v>50</v>
      </c>
      <c r="AC43" s="31">
        <v>10</v>
      </c>
      <c r="AD43" s="31"/>
      <c r="AE43" s="120">
        <f t="shared" si="27"/>
        <v>145.6</v>
      </c>
      <c r="AF43" s="31"/>
      <c r="AG43" s="120">
        <f>+F43+H43+K43+N43+X43+AE43+AF43</f>
        <v>370.6</v>
      </c>
      <c r="AH43" s="102"/>
      <c r="AI43" s="31"/>
    </row>
    <row r="44" spans="1:35" x14ac:dyDescent="0.2">
      <c r="A44" s="21"/>
      <c r="B44" s="22" t="s">
        <v>165</v>
      </c>
      <c r="C44" s="22">
        <v>12</v>
      </c>
      <c r="D44" s="22"/>
      <c r="E44" s="119">
        <f t="shared" si="15"/>
        <v>0</v>
      </c>
      <c r="F44" s="120">
        <f t="shared" si="18"/>
        <v>0</v>
      </c>
      <c r="G44" s="30"/>
      <c r="H44" s="120">
        <f t="shared" si="19"/>
        <v>0</v>
      </c>
      <c r="I44" s="30"/>
      <c r="J44" s="31"/>
      <c r="K44" s="120">
        <f t="shared" si="20"/>
        <v>0</v>
      </c>
      <c r="L44" s="31"/>
      <c r="M44" s="30"/>
      <c r="N44" s="120">
        <f t="shared" si="21"/>
        <v>0</v>
      </c>
      <c r="O44" s="44">
        <v>6</v>
      </c>
      <c r="P44" s="120">
        <f t="shared" si="22"/>
        <v>180</v>
      </c>
      <c r="Q44" s="30"/>
      <c r="R44" s="120">
        <f t="shared" si="23"/>
        <v>0</v>
      </c>
      <c r="S44" s="120">
        <f t="shared" si="24"/>
        <v>11.16</v>
      </c>
      <c r="T44" s="120">
        <f t="shared" si="24"/>
        <v>2.61</v>
      </c>
      <c r="U44" s="120">
        <f t="shared" si="24"/>
        <v>25.02</v>
      </c>
      <c r="V44" s="120">
        <f t="shared" si="24"/>
        <v>5.94</v>
      </c>
      <c r="W44" s="120">
        <f t="shared" si="24"/>
        <v>0.27</v>
      </c>
      <c r="X44" s="120">
        <f>+P44+R44+SUM(S44:W44)</f>
        <v>225</v>
      </c>
      <c r="Y44" s="44">
        <v>2</v>
      </c>
      <c r="Z44" s="120">
        <f t="shared" si="25"/>
        <v>80</v>
      </c>
      <c r="AA44" s="120">
        <f t="shared" si="26"/>
        <v>5.6</v>
      </c>
      <c r="AB44" s="31">
        <v>50</v>
      </c>
      <c r="AC44" s="31">
        <v>10</v>
      </c>
      <c r="AD44" s="31"/>
      <c r="AE44" s="120">
        <f t="shared" si="27"/>
        <v>145.6</v>
      </c>
      <c r="AF44" s="31"/>
      <c r="AG44" s="120">
        <f>+F44+H44+K44+N44+X44+AE44+AF44</f>
        <v>370.6</v>
      </c>
      <c r="AH44" s="102"/>
      <c r="AI44" s="31"/>
    </row>
    <row r="45" spans="1:35" x14ac:dyDescent="0.2">
      <c r="A45" s="21"/>
      <c r="B45" s="22"/>
      <c r="C45" s="22"/>
      <c r="D45" s="22"/>
      <c r="E45" s="119">
        <f t="shared" si="15"/>
        <v>0</v>
      </c>
      <c r="F45" s="120">
        <f t="shared" si="18"/>
        <v>0</v>
      </c>
      <c r="G45" s="30"/>
      <c r="H45" s="120">
        <f t="shared" si="19"/>
        <v>0</v>
      </c>
      <c r="I45" s="30"/>
      <c r="J45" s="31"/>
      <c r="K45" s="120">
        <f t="shared" si="20"/>
        <v>0</v>
      </c>
      <c r="L45" s="31"/>
      <c r="M45" s="30"/>
      <c r="N45" s="120">
        <f t="shared" si="21"/>
        <v>0</v>
      </c>
      <c r="O45" s="44"/>
      <c r="P45" s="120">
        <f t="shared" si="22"/>
        <v>0</v>
      </c>
      <c r="Q45" s="30"/>
      <c r="R45" s="120">
        <f t="shared" si="23"/>
        <v>0</v>
      </c>
      <c r="S45" s="120">
        <f t="shared" si="24"/>
        <v>0</v>
      </c>
      <c r="T45" s="120">
        <f t="shared" si="24"/>
        <v>0</v>
      </c>
      <c r="U45" s="120">
        <f t="shared" si="24"/>
        <v>0</v>
      </c>
      <c r="V45" s="120">
        <f t="shared" si="24"/>
        <v>0</v>
      </c>
      <c r="W45" s="120">
        <f t="shared" si="24"/>
        <v>0</v>
      </c>
      <c r="X45" s="120">
        <f>+P45+R45+SUM(S45:W45)</f>
        <v>0</v>
      </c>
      <c r="Y45" s="44"/>
      <c r="Z45" s="120">
        <f t="shared" si="25"/>
        <v>0</v>
      </c>
      <c r="AA45" s="120">
        <f t="shared" si="26"/>
        <v>0</v>
      </c>
      <c r="AB45" s="31"/>
      <c r="AC45" s="31"/>
      <c r="AD45" s="31"/>
      <c r="AE45" s="120">
        <f t="shared" si="27"/>
        <v>0</v>
      </c>
      <c r="AF45" s="31"/>
      <c r="AG45" s="120">
        <f>+F45+H45+K45+N45+X45+AE45+AF45</f>
        <v>0</v>
      </c>
      <c r="AH45" s="102"/>
      <c r="AI45" s="31"/>
    </row>
    <row r="46" spans="1:35" x14ac:dyDescent="0.2">
      <c r="A46" s="21"/>
      <c r="B46" s="22"/>
      <c r="C46" s="22"/>
      <c r="D46" s="22"/>
      <c r="E46" s="119">
        <f t="shared" si="15"/>
        <v>0</v>
      </c>
      <c r="F46" s="120">
        <f t="shared" si="18"/>
        <v>0</v>
      </c>
      <c r="G46" s="30"/>
      <c r="H46" s="120">
        <f t="shared" si="19"/>
        <v>0</v>
      </c>
      <c r="I46" s="30"/>
      <c r="J46" s="31"/>
      <c r="K46" s="120">
        <f t="shared" si="20"/>
        <v>0</v>
      </c>
      <c r="L46" s="31"/>
      <c r="M46" s="30"/>
      <c r="N46" s="120">
        <f t="shared" si="21"/>
        <v>0</v>
      </c>
      <c r="O46" s="44"/>
      <c r="P46" s="120">
        <f t="shared" si="22"/>
        <v>0</v>
      </c>
      <c r="Q46" s="30"/>
      <c r="R46" s="120">
        <f t="shared" si="23"/>
        <v>0</v>
      </c>
      <c r="S46" s="120">
        <f t="shared" si="24"/>
        <v>0</v>
      </c>
      <c r="T46" s="120">
        <f t="shared" si="24"/>
        <v>0</v>
      </c>
      <c r="U46" s="120">
        <f t="shared" si="24"/>
        <v>0</v>
      </c>
      <c r="V46" s="120">
        <f t="shared" si="24"/>
        <v>0</v>
      </c>
      <c r="W46" s="120">
        <f t="shared" si="24"/>
        <v>0</v>
      </c>
      <c r="X46" s="120">
        <f>+P46+R46+SUM(S46:W46)</f>
        <v>0</v>
      </c>
      <c r="Y46" s="44"/>
      <c r="Z46" s="120">
        <f t="shared" si="25"/>
        <v>0</v>
      </c>
      <c r="AA46" s="120">
        <f t="shared" si="26"/>
        <v>0</v>
      </c>
      <c r="AB46" s="31"/>
      <c r="AC46" s="31"/>
      <c r="AD46" s="31"/>
      <c r="AE46" s="120">
        <f t="shared" si="27"/>
        <v>0</v>
      </c>
      <c r="AF46" s="31"/>
      <c r="AG46" s="120">
        <f>+F46+H46+K46+N46+X46+AE46+AF46</f>
        <v>0</v>
      </c>
      <c r="AH46" s="102"/>
      <c r="AI46" s="31"/>
    </row>
    <row r="47" spans="1:35" x14ac:dyDescent="0.2">
      <c r="A47" s="21"/>
      <c r="B47" s="22" t="s">
        <v>175</v>
      </c>
      <c r="C47" s="22">
        <v>12</v>
      </c>
      <c r="D47" s="22">
        <v>1</v>
      </c>
      <c r="E47" s="119">
        <f t="shared" si="15"/>
        <v>12</v>
      </c>
      <c r="F47" s="120">
        <f t="shared" si="18"/>
        <v>120</v>
      </c>
      <c r="G47" s="30"/>
      <c r="H47" s="120">
        <f t="shared" si="19"/>
        <v>0</v>
      </c>
      <c r="I47" s="30"/>
      <c r="J47" s="31"/>
      <c r="K47" s="120">
        <f t="shared" si="20"/>
        <v>0</v>
      </c>
      <c r="L47" s="31"/>
      <c r="M47" s="30"/>
      <c r="N47" s="120">
        <f t="shared" si="21"/>
        <v>0</v>
      </c>
      <c r="O47" s="44"/>
      <c r="P47" s="120">
        <f t="shared" si="22"/>
        <v>0</v>
      </c>
      <c r="Q47" s="30"/>
      <c r="R47" s="120">
        <f t="shared" si="23"/>
        <v>0</v>
      </c>
      <c r="S47" s="120">
        <f t="shared" si="24"/>
        <v>0</v>
      </c>
      <c r="T47" s="120">
        <f t="shared" si="24"/>
        <v>0</v>
      </c>
      <c r="U47" s="120">
        <f t="shared" si="24"/>
        <v>0</v>
      </c>
      <c r="V47" s="120">
        <f t="shared" si="24"/>
        <v>0</v>
      </c>
      <c r="W47" s="120">
        <f t="shared" si="24"/>
        <v>0</v>
      </c>
      <c r="X47" s="120">
        <f t="shared" si="16"/>
        <v>0</v>
      </c>
      <c r="Y47" s="44"/>
      <c r="Z47" s="120">
        <f t="shared" si="25"/>
        <v>0</v>
      </c>
      <c r="AA47" s="120">
        <f t="shared" si="26"/>
        <v>0</v>
      </c>
      <c r="AB47" s="31"/>
      <c r="AC47" s="31"/>
      <c r="AD47" s="31"/>
      <c r="AE47" s="120">
        <f t="shared" si="27"/>
        <v>0</v>
      </c>
      <c r="AF47" s="31"/>
      <c r="AG47" s="120">
        <f t="shared" si="17"/>
        <v>120</v>
      </c>
      <c r="AH47" s="102"/>
      <c r="AI47" s="31"/>
    </row>
    <row r="48" spans="1:35" x14ac:dyDescent="0.2">
      <c r="A48" s="21"/>
      <c r="B48" s="22" t="s">
        <v>193</v>
      </c>
      <c r="C48" s="22">
        <v>12</v>
      </c>
      <c r="D48" s="22"/>
      <c r="E48" s="119">
        <f t="shared" si="15"/>
        <v>0</v>
      </c>
      <c r="F48" s="120">
        <f t="shared" si="18"/>
        <v>0</v>
      </c>
      <c r="G48" s="30"/>
      <c r="H48" s="120">
        <f t="shared" si="19"/>
        <v>0</v>
      </c>
      <c r="I48" s="30"/>
      <c r="J48" s="31"/>
      <c r="K48" s="120">
        <f t="shared" si="20"/>
        <v>0</v>
      </c>
      <c r="L48" s="31"/>
      <c r="M48" s="30"/>
      <c r="N48" s="120">
        <f t="shared" si="21"/>
        <v>0</v>
      </c>
      <c r="O48" s="44">
        <v>6</v>
      </c>
      <c r="P48" s="120">
        <f t="shared" si="22"/>
        <v>180</v>
      </c>
      <c r="Q48" s="30"/>
      <c r="R48" s="120">
        <f t="shared" si="23"/>
        <v>0</v>
      </c>
      <c r="S48" s="120">
        <f t="shared" si="24"/>
        <v>11.16</v>
      </c>
      <c r="T48" s="120">
        <f t="shared" si="24"/>
        <v>2.61</v>
      </c>
      <c r="U48" s="120">
        <f t="shared" si="24"/>
        <v>25.02</v>
      </c>
      <c r="V48" s="120">
        <f t="shared" si="24"/>
        <v>5.94</v>
      </c>
      <c r="W48" s="120">
        <f t="shared" si="24"/>
        <v>0.27</v>
      </c>
      <c r="X48" s="120">
        <f t="shared" si="16"/>
        <v>225</v>
      </c>
      <c r="Y48" s="44">
        <v>2</v>
      </c>
      <c r="Z48" s="120">
        <f t="shared" si="25"/>
        <v>80</v>
      </c>
      <c r="AA48" s="120">
        <f t="shared" si="26"/>
        <v>5.6</v>
      </c>
      <c r="AB48" s="31">
        <v>50</v>
      </c>
      <c r="AC48" s="31">
        <v>10</v>
      </c>
      <c r="AD48" s="31"/>
      <c r="AE48" s="120">
        <f t="shared" si="27"/>
        <v>145.6</v>
      </c>
      <c r="AF48" s="31"/>
      <c r="AG48" s="120">
        <f t="shared" si="17"/>
        <v>370.6</v>
      </c>
      <c r="AH48" s="102"/>
      <c r="AI48" s="31"/>
    </row>
    <row r="49" spans="1:35" x14ac:dyDescent="0.2">
      <c r="A49" s="21"/>
      <c r="B49" s="22" t="s">
        <v>176</v>
      </c>
      <c r="C49" s="22">
        <v>12</v>
      </c>
      <c r="D49" s="22"/>
      <c r="E49" s="119">
        <f t="shared" si="15"/>
        <v>0</v>
      </c>
      <c r="F49" s="120">
        <f t="shared" si="18"/>
        <v>0</v>
      </c>
      <c r="G49" s="30"/>
      <c r="H49" s="120">
        <f t="shared" si="19"/>
        <v>0</v>
      </c>
      <c r="I49" s="30"/>
      <c r="J49" s="31"/>
      <c r="K49" s="120">
        <f t="shared" si="20"/>
        <v>0</v>
      </c>
      <c r="L49" s="31"/>
      <c r="M49" s="30"/>
      <c r="N49" s="120">
        <f t="shared" si="21"/>
        <v>0</v>
      </c>
      <c r="O49" s="44"/>
      <c r="P49" s="120">
        <f t="shared" si="22"/>
        <v>0</v>
      </c>
      <c r="Q49" s="30"/>
      <c r="R49" s="120">
        <f t="shared" si="23"/>
        <v>0</v>
      </c>
      <c r="S49" s="120">
        <f t="shared" si="24"/>
        <v>0</v>
      </c>
      <c r="T49" s="120">
        <f t="shared" si="24"/>
        <v>0</v>
      </c>
      <c r="U49" s="120">
        <f t="shared" si="24"/>
        <v>0</v>
      </c>
      <c r="V49" s="120">
        <f t="shared" si="24"/>
        <v>0</v>
      </c>
      <c r="W49" s="120">
        <f t="shared" si="24"/>
        <v>0</v>
      </c>
      <c r="X49" s="120">
        <f t="shared" si="16"/>
        <v>0</v>
      </c>
      <c r="Y49" s="44"/>
      <c r="Z49" s="120">
        <f t="shared" si="25"/>
        <v>0</v>
      </c>
      <c r="AA49" s="120">
        <f t="shared" si="26"/>
        <v>0</v>
      </c>
      <c r="AB49" s="31"/>
      <c r="AC49" s="31"/>
      <c r="AD49" s="31"/>
      <c r="AE49" s="120">
        <f t="shared" si="27"/>
        <v>0</v>
      </c>
      <c r="AF49" s="31"/>
      <c r="AG49" s="120">
        <f t="shared" si="17"/>
        <v>0</v>
      </c>
      <c r="AH49" s="102"/>
      <c r="AI49" s="31"/>
    </row>
    <row r="50" spans="1:35" x14ac:dyDescent="0.2">
      <c r="A50" s="21"/>
      <c r="B50" s="22"/>
      <c r="C50" s="22"/>
      <c r="D50" s="22"/>
      <c r="E50" s="119">
        <f t="shared" si="15"/>
        <v>0</v>
      </c>
      <c r="F50" s="120">
        <f t="shared" si="18"/>
        <v>0</v>
      </c>
      <c r="G50" s="30"/>
      <c r="H50" s="120">
        <f t="shared" si="19"/>
        <v>0</v>
      </c>
      <c r="I50" s="30"/>
      <c r="J50" s="31"/>
      <c r="K50" s="120">
        <f t="shared" si="20"/>
        <v>0</v>
      </c>
      <c r="L50" s="31"/>
      <c r="M50" s="30"/>
      <c r="N50" s="120">
        <f t="shared" si="21"/>
        <v>0</v>
      </c>
      <c r="O50" s="44"/>
      <c r="P50" s="120">
        <f t="shared" si="22"/>
        <v>0</v>
      </c>
      <c r="Q50" s="30"/>
      <c r="R50" s="120">
        <f t="shared" si="23"/>
        <v>0</v>
      </c>
      <c r="S50" s="120">
        <f t="shared" si="24"/>
        <v>0</v>
      </c>
      <c r="T50" s="120">
        <f>ROUND(($P50+$R50+($J$38*$J50))*T$38,2)</f>
        <v>0</v>
      </c>
      <c r="U50" s="120">
        <f t="shared" si="24"/>
        <v>0</v>
      </c>
      <c r="V50" s="120">
        <f t="shared" si="24"/>
        <v>0</v>
      </c>
      <c r="W50" s="120">
        <f t="shared" si="24"/>
        <v>0</v>
      </c>
      <c r="X50" s="120">
        <f t="shared" si="16"/>
        <v>0</v>
      </c>
      <c r="Y50" s="44"/>
      <c r="Z50" s="120">
        <f t="shared" si="25"/>
        <v>0</v>
      </c>
      <c r="AA50" s="120">
        <f t="shared" si="26"/>
        <v>0</v>
      </c>
      <c r="AB50" s="31"/>
      <c r="AC50" s="31"/>
      <c r="AD50" s="31"/>
      <c r="AE50" s="120">
        <f t="shared" si="27"/>
        <v>0</v>
      </c>
      <c r="AF50" s="31"/>
      <c r="AG50" s="120">
        <f t="shared" si="17"/>
        <v>0</v>
      </c>
      <c r="AH50" s="102"/>
      <c r="AI50" s="31"/>
    </row>
    <row r="51" spans="1:35" x14ac:dyDescent="0.2">
      <c r="A51" s="21"/>
      <c r="B51" s="22"/>
      <c r="C51" s="22"/>
      <c r="D51" s="22"/>
      <c r="E51" s="119">
        <f t="shared" si="15"/>
        <v>0</v>
      </c>
      <c r="F51" s="120">
        <f t="shared" si="18"/>
        <v>0</v>
      </c>
      <c r="G51" s="30"/>
      <c r="H51" s="120">
        <f t="shared" si="19"/>
        <v>0</v>
      </c>
      <c r="I51" s="30"/>
      <c r="J51" s="31"/>
      <c r="K51" s="120">
        <f t="shared" si="20"/>
        <v>0</v>
      </c>
      <c r="L51" s="31"/>
      <c r="M51" s="30"/>
      <c r="N51" s="120">
        <f t="shared" si="21"/>
        <v>0</v>
      </c>
      <c r="O51" s="44"/>
      <c r="P51" s="120">
        <f t="shared" si="22"/>
        <v>0</v>
      </c>
      <c r="Q51" s="30"/>
      <c r="R51" s="120">
        <f t="shared" si="23"/>
        <v>0</v>
      </c>
      <c r="S51" s="120">
        <f t="shared" si="24"/>
        <v>0</v>
      </c>
      <c r="T51" s="120">
        <f t="shared" si="24"/>
        <v>0</v>
      </c>
      <c r="U51" s="120">
        <f t="shared" si="24"/>
        <v>0</v>
      </c>
      <c r="V51" s="120">
        <f t="shared" si="24"/>
        <v>0</v>
      </c>
      <c r="W51" s="120">
        <f t="shared" si="24"/>
        <v>0</v>
      </c>
      <c r="X51" s="120">
        <f t="shared" si="16"/>
        <v>0</v>
      </c>
      <c r="Y51" s="44"/>
      <c r="Z51" s="120">
        <f t="shared" si="25"/>
        <v>0</v>
      </c>
      <c r="AA51" s="120">
        <f t="shared" si="26"/>
        <v>0</v>
      </c>
      <c r="AB51" s="31"/>
      <c r="AC51" s="31"/>
      <c r="AD51" s="31"/>
      <c r="AE51" s="120">
        <f t="shared" si="27"/>
        <v>0</v>
      </c>
      <c r="AF51" s="31"/>
      <c r="AG51" s="120">
        <f t="shared" si="17"/>
        <v>0</v>
      </c>
      <c r="AH51" s="102"/>
      <c r="AI51" s="31"/>
    </row>
    <row r="52" spans="1:35" x14ac:dyDescent="0.2">
      <c r="A52" s="21"/>
      <c r="B52" s="22" t="s">
        <v>194</v>
      </c>
      <c r="C52" s="22">
        <v>12</v>
      </c>
      <c r="D52" s="22">
        <v>1</v>
      </c>
      <c r="E52" s="119">
        <f t="shared" si="15"/>
        <v>12</v>
      </c>
      <c r="F52" s="120">
        <f t="shared" si="18"/>
        <v>120</v>
      </c>
      <c r="G52" s="30"/>
      <c r="H52" s="120">
        <f t="shared" si="19"/>
        <v>0</v>
      </c>
      <c r="I52" s="30"/>
      <c r="J52" s="31"/>
      <c r="K52" s="120">
        <f t="shared" si="20"/>
        <v>0</v>
      </c>
      <c r="L52" s="31"/>
      <c r="M52" s="30"/>
      <c r="N52" s="120">
        <f t="shared" si="21"/>
        <v>0</v>
      </c>
      <c r="O52" s="44"/>
      <c r="P52" s="120">
        <f t="shared" si="22"/>
        <v>0</v>
      </c>
      <c r="Q52" s="30"/>
      <c r="R52" s="120">
        <f t="shared" si="23"/>
        <v>0</v>
      </c>
      <c r="S52" s="120">
        <f t="shared" si="24"/>
        <v>0</v>
      </c>
      <c r="T52" s="120">
        <f t="shared" si="24"/>
        <v>0</v>
      </c>
      <c r="U52" s="120">
        <f t="shared" si="24"/>
        <v>0</v>
      </c>
      <c r="V52" s="120">
        <f t="shared" si="24"/>
        <v>0</v>
      </c>
      <c r="W52" s="120">
        <f t="shared" si="24"/>
        <v>0</v>
      </c>
      <c r="X52" s="120">
        <f t="shared" si="16"/>
        <v>0</v>
      </c>
      <c r="Y52" s="44"/>
      <c r="Z52" s="120">
        <f t="shared" si="25"/>
        <v>0</v>
      </c>
      <c r="AA52" s="120">
        <f t="shared" si="26"/>
        <v>0</v>
      </c>
      <c r="AB52" s="31"/>
      <c r="AC52" s="31"/>
      <c r="AD52" s="31"/>
      <c r="AE52" s="120">
        <f t="shared" si="27"/>
        <v>0</v>
      </c>
      <c r="AF52" s="31"/>
      <c r="AG52" s="120">
        <f t="shared" si="17"/>
        <v>120</v>
      </c>
      <c r="AH52" s="102"/>
      <c r="AI52" s="31"/>
    </row>
    <row r="53" spans="1:35" x14ac:dyDescent="0.2">
      <c r="A53" s="21"/>
      <c r="B53" s="22" t="s">
        <v>195</v>
      </c>
      <c r="C53" s="22">
        <v>12</v>
      </c>
      <c r="D53" s="22"/>
      <c r="E53" s="119">
        <f t="shared" si="15"/>
        <v>0</v>
      </c>
      <c r="F53" s="120">
        <f t="shared" si="18"/>
        <v>0</v>
      </c>
      <c r="G53" s="30"/>
      <c r="H53" s="120">
        <f t="shared" si="19"/>
        <v>0</v>
      </c>
      <c r="I53" s="30"/>
      <c r="J53" s="31"/>
      <c r="K53" s="120">
        <f t="shared" si="20"/>
        <v>0</v>
      </c>
      <c r="L53" s="31"/>
      <c r="M53" s="30"/>
      <c r="N53" s="120">
        <f t="shared" si="21"/>
        <v>0</v>
      </c>
      <c r="O53" s="44">
        <v>6</v>
      </c>
      <c r="P53" s="120">
        <f t="shared" si="22"/>
        <v>180</v>
      </c>
      <c r="Q53" s="30"/>
      <c r="R53" s="120">
        <f t="shared" si="23"/>
        <v>0</v>
      </c>
      <c r="S53" s="120">
        <f t="shared" si="24"/>
        <v>11.16</v>
      </c>
      <c r="T53" s="120">
        <f t="shared" si="24"/>
        <v>2.61</v>
      </c>
      <c r="U53" s="120">
        <f t="shared" si="24"/>
        <v>25.02</v>
      </c>
      <c r="V53" s="120">
        <f t="shared" si="24"/>
        <v>5.94</v>
      </c>
      <c r="W53" s="120">
        <f t="shared" si="24"/>
        <v>0.27</v>
      </c>
      <c r="X53" s="120">
        <f t="shared" si="16"/>
        <v>225</v>
      </c>
      <c r="Y53" s="44">
        <v>2</v>
      </c>
      <c r="Z53" s="120">
        <f t="shared" si="25"/>
        <v>80</v>
      </c>
      <c r="AA53" s="120">
        <f t="shared" si="26"/>
        <v>5.6</v>
      </c>
      <c r="AB53" s="31">
        <v>50</v>
      </c>
      <c r="AC53" s="31">
        <v>10</v>
      </c>
      <c r="AD53" s="31"/>
      <c r="AE53" s="120">
        <f t="shared" si="27"/>
        <v>145.6</v>
      </c>
      <c r="AF53" s="31"/>
      <c r="AG53" s="120">
        <f t="shared" si="17"/>
        <v>370.6</v>
      </c>
      <c r="AH53" s="102"/>
      <c r="AI53" s="31"/>
    </row>
    <row r="54" spans="1:35" x14ac:dyDescent="0.2">
      <c r="A54" s="21"/>
      <c r="B54" s="22" t="s">
        <v>170</v>
      </c>
      <c r="C54" s="22">
        <v>12</v>
      </c>
      <c r="D54" s="22"/>
      <c r="E54" s="119">
        <f t="shared" si="15"/>
        <v>0</v>
      </c>
      <c r="F54" s="120">
        <f t="shared" si="18"/>
        <v>0</v>
      </c>
      <c r="G54" s="30"/>
      <c r="H54" s="120">
        <f t="shared" si="19"/>
        <v>0</v>
      </c>
      <c r="I54" s="30"/>
      <c r="J54" s="31"/>
      <c r="K54" s="120">
        <f t="shared" si="20"/>
        <v>0</v>
      </c>
      <c r="L54" s="31"/>
      <c r="M54" s="30"/>
      <c r="N54" s="120">
        <f t="shared" si="21"/>
        <v>0</v>
      </c>
      <c r="O54" s="44">
        <v>6</v>
      </c>
      <c r="P54" s="120">
        <f t="shared" si="22"/>
        <v>180</v>
      </c>
      <c r="Q54" s="30"/>
      <c r="R54" s="120">
        <f t="shared" si="23"/>
        <v>0</v>
      </c>
      <c r="S54" s="120">
        <f t="shared" si="24"/>
        <v>11.16</v>
      </c>
      <c r="T54" s="120">
        <f t="shared" si="24"/>
        <v>2.61</v>
      </c>
      <c r="U54" s="120">
        <f t="shared" si="24"/>
        <v>25.02</v>
      </c>
      <c r="V54" s="120">
        <f t="shared" si="24"/>
        <v>5.94</v>
      </c>
      <c r="W54" s="120">
        <f t="shared" si="24"/>
        <v>0.27</v>
      </c>
      <c r="X54" s="120">
        <f t="shared" si="16"/>
        <v>225</v>
      </c>
      <c r="Y54" s="44">
        <v>2</v>
      </c>
      <c r="Z54" s="120">
        <f t="shared" si="25"/>
        <v>80</v>
      </c>
      <c r="AA54" s="120">
        <f t="shared" si="26"/>
        <v>5.6</v>
      </c>
      <c r="AB54" s="31">
        <v>50</v>
      </c>
      <c r="AC54" s="31">
        <v>10</v>
      </c>
      <c r="AD54" s="31"/>
      <c r="AE54" s="120">
        <f t="shared" si="27"/>
        <v>145.6</v>
      </c>
      <c r="AF54" s="31"/>
      <c r="AG54" s="120">
        <f t="shared" si="17"/>
        <v>370.6</v>
      </c>
      <c r="AH54" s="102"/>
      <c r="AI54" s="31"/>
    </row>
    <row r="55" spans="1:35" x14ac:dyDescent="0.2">
      <c r="A55" s="21"/>
      <c r="B55" s="22" t="s">
        <v>196</v>
      </c>
      <c r="C55" s="22">
        <v>12</v>
      </c>
      <c r="D55" s="22">
        <v>1</v>
      </c>
      <c r="E55" s="119">
        <f t="shared" si="15"/>
        <v>12</v>
      </c>
      <c r="F55" s="120">
        <f t="shared" si="18"/>
        <v>120</v>
      </c>
      <c r="G55" s="30"/>
      <c r="H55" s="120">
        <f t="shared" si="19"/>
        <v>0</v>
      </c>
      <c r="I55" s="30"/>
      <c r="J55" s="31"/>
      <c r="K55" s="120">
        <f t="shared" si="20"/>
        <v>0</v>
      </c>
      <c r="L55" s="31"/>
      <c r="M55" s="30"/>
      <c r="N55" s="120">
        <f t="shared" si="21"/>
        <v>0</v>
      </c>
      <c r="O55" s="44"/>
      <c r="P55" s="120">
        <f t="shared" si="22"/>
        <v>0</v>
      </c>
      <c r="Q55" s="30"/>
      <c r="R55" s="120">
        <f t="shared" si="23"/>
        <v>0</v>
      </c>
      <c r="S55" s="120">
        <f t="shared" si="24"/>
        <v>0</v>
      </c>
      <c r="T55" s="120">
        <f t="shared" si="24"/>
        <v>0</v>
      </c>
      <c r="U55" s="120">
        <f t="shared" si="24"/>
        <v>0</v>
      </c>
      <c r="V55" s="120">
        <f t="shared" si="24"/>
        <v>0</v>
      </c>
      <c r="W55" s="120">
        <f t="shared" si="24"/>
        <v>0</v>
      </c>
      <c r="X55" s="120">
        <f t="shared" si="16"/>
        <v>0</v>
      </c>
      <c r="Y55" s="44"/>
      <c r="Z55" s="120">
        <f t="shared" si="25"/>
        <v>0</v>
      </c>
      <c r="AA55" s="120">
        <f t="shared" si="26"/>
        <v>0</v>
      </c>
      <c r="AB55" s="31"/>
      <c r="AC55" s="31"/>
      <c r="AD55" s="31"/>
      <c r="AE55" s="120">
        <f t="shared" si="27"/>
        <v>0</v>
      </c>
      <c r="AF55" s="31"/>
      <c r="AG55" s="120">
        <f t="shared" si="17"/>
        <v>120</v>
      </c>
      <c r="AH55" s="102"/>
      <c r="AI55" s="31"/>
    </row>
    <row r="56" spans="1:35" x14ac:dyDescent="0.2">
      <c r="A56" s="21"/>
      <c r="B56" s="22" t="s">
        <v>181</v>
      </c>
      <c r="C56" s="22">
        <v>12</v>
      </c>
      <c r="D56" s="22"/>
      <c r="E56" s="119">
        <f t="shared" si="15"/>
        <v>0</v>
      </c>
      <c r="F56" s="120">
        <f t="shared" si="18"/>
        <v>0</v>
      </c>
      <c r="G56" s="30"/>
      <c r="H56" s="120">
        <f t="shared" si="19"/>
        <v>0</v>
      </c>
      <c r="I56" s="37"/>
      <c r="J56" s="31"/>
      <c r="K56" s="120">
        <f t="shared" si="20"/>
        <v>0</v>
      </c>
      <c r="L56" s="31"/>
      <c r="M56" s="30"/>
      <c r="N56" s="120">
        <f t="shared" si="21"/>
        <v>0</v>
      </c>
      <c r="O56" s="44"/>
      <c r="P56" s="120">
        <f t="shared" si="22"/>
        <v>0</v>
      </c>
      <c r="Q56" s="30"/>
      <c r="R56" s="120">
        <f t="shared" si="23"/>
        <v>0</v>
      </c>
      <c r="S56" s="120">
        <f t="shared" si="24"/>
        <v>0</v>
      </c>
      <c r="T56" s="120">
        <f t="shared" si="24"/>
        <v>0</v>
      </c>
      <c r="U56" s="120">
        <f t="shared" si="24"/>
        <v>0</v>
      </c>
      <c r="V56" s="120">
        <f>ROUND(($P56+$R56+($J$38*$J56))*V$38,2)</f>
        <v>0</v>
      </c>
      <c r="W56" s="120">
        <f t="shared" si="24"/>
        <v>0</v>
      </c>
      <c r="X56" s="120">
        <f t="shared" si="16"/>
        <v>0</v>
      </c>
      <c r="Y56" s="44"/>
      <c r="Z56" s="120">
        <f t="shared" si="25"/>
        <v>0</v>
      </c>
      <c r="AA56" s="120">
        <f t="shared" si="26"/>
        <v>0</v>
      </c>
      <c r="AB56" s="31"/>
      <c r="AC56" s="31"/>
      <c r="AD56" s="31"/>
      <c r="AE56" s="120">
        <f t="shared" si="27"/>
        <v>0</v>
      </c>
      <c r="AF56" s="31"/>
      <c r="AG56" s="120">
        <f t="shared" si="17"/>
        <v>0</v>
      </c>
      <c r="AH56" s="102"/>
      <c r="AI56" s="31"/>
    </row>
    <row r="57" spans="1:35" x14ac:dyDescent="0.2">
      <c r="A57" s="21"/>
      <c r="B57" s="22" t="s">
        <v>179</v>
      </c>
      <c r="C57" s="22">
        <v>12</v>
      </c>
      <c r="D57" s="22">
        <v>1</v>
      </c>
      <c r="E57" s="119">
        <f t="shared" si="15"/>
        <v>12</v>
      </c>
      <c r="F57" s="120">
        <f t="shared" si="18"/>
        <v>120</v>
      </c>
      <c r="G57" s="30"/>
      <c r="H57" s="120">
        <f t="shared" si="19"/>
        <v>0</v>
      </c>
      <c r="I57" s="30"/>
      <c r="J57" s="31"/>
      <c r="K57" s="120">
        <f t="shared" si="20"/>
        <v>0</v>
      </c>
      <c r="L57" s="31"/>
      <c r="M57" s="30"/>
      <c r="N57" s="120">
        <f t="shared" si="21"/>
        <v>0</v>
      </c>
      <c r="O57" s="44"/>
      <c r="P57" s="120">
        <f t="shared" si="22"/>
        <v>0</v>
      </c>
      <c r="Q57" s="30"/>
      <c r="R57" s="120">
        <f t="shared" si="23"/>
        <v>0</v>
      </c>
      <c r="S57" s="120">
        <f t="shared" si="24"/>
        <v>0</v>
      </c>
      <c r="T57" s="120">
        <f t="shared" si="24"/>
        <v>0</v>
      </c>
      <c r="U57" s="120">
        <f t="shared" si="24"/>
        <v>0</v>
      </c>
      <c r="V57" s="120">
        <f t="shared" si="24"/>
        <v>0</v>
      </c>
      <c r="W57" s="120">
        <f t="shared" si="24"/>
        <v>0</v>
      </c>
      <c r="X57" s="120">
        <f t="shared" si="16"/>
        <v>0</v>
      </c>
      <c r="Y57" s="30"/>
      <c r="Z57" s="120">
        <f t="shared" si="25"/>
        <v>0</v>
      </c>
      <c r="AA57" s="120">
        <f t="shared" si="26"/>
        <v>0</v>
      </c>
      <c r="AB57" s="31"/>
      <c r="AC57" s="31"/>
      <c r="AD57" s="31"/>
      <c r="AE57" s="120">
        <f t="shared" si="27"/>
        <v>0</v>
      </c>
      <c r="AF57" s="31"/>
      <c r="AG57" s="120">
        <f t="shared" si="17"/>
        <v>120</v>
      </c>
      <c r="AH57" s="102"/>
      <c r="AI57" s="31"/>
    </row>
    <row r="58" spans="1:35" x14ac:dyDescent="0.2">
      <c r="A58" s="21"/>
      <c r="B58" s="22" t="s">
        <v>180</v>
      </c>
      <c r="C58" s="22">
        <v>12</v>
      </c>
      <c r="D58" s="22"/>
      <c r="E58" s="119">
        <f t="shared" si="15"/>
        <v>0</v>
      </c>
      <c r="F58" s="120">
        <f t="shared" si="18"/>
        <v>0</v>
      </c>
      <c r="G58" s="30"/>
      <c r="H58" s="120">
        <f t="shared" si="19"/>
        <v>0</v>
      </c>
      <c r="I58" s="30"/>
      <c r="J58" s="31"/>
      <c r="K58" s="120">
        <f t="shared" si="20"/>
        <v>0</v>
      </c>
      <c r="L58" s="31"/>
      <c r="M58" s="30"/>
      <c r="N58" s="120">
        <f t="shared" si="21"/>
        <v>0</v>
      </c>
      <c r="O58" s="30">
        <v>6</v>
      </c>
      <c r="P58" s="120">
        <f t="shared" si="22"/>
        <v>180</v>
      </c>
      <c r="Q58" s="30"/>
      <c r="R58" s="120">
        <f t="shared" si="23"/>
        <v>0</v>
      </c>
      <c r="S58" s="120">
        <f t="shared" si="24"/>
        <v>11.16</v>
      </c>
      <c r="T58" s="120">
        <f t="shared" si="24"/>
        <v>2.61</v>
      </c>
      <c r="U58" s="120">
        <f t="shared" si="24"/>
        <v>25.02</v>
      </c>
      <c r="V58" s="120">
        <f t="shared" si="24"/>
        <v>5.94</v>
      </c>
      <c r="W58" s="120">
        <f t="shared" si="24"/>
        <v>0.27</v>
      </c>
      <c r="X58" s="120">
        <f t="shared" si="16"/>
        <v>225</v>
      </c>
      <c r="Y58" s="30">
        <v>2</v>
      </c>
      <c r="Z58" s="120">
        <f t="shared" si="25"/>
        <v>80</v>
      </c>
      <c r="AA58" s="120">
        <f t="shared" si="26"/>
        <v>5.6</v>
      </c>
      <c r="AB58" s="31">
        <v>50</v>
      </c>
      <c r="AC58" s="31">
        <v>10</v>
      </c>
      <c r="AD58" s="31"/>
      <c r="AE58" s="120">
        <f t="shared" si="27"/>
        <v>145.6</v>
      </c>
      <c r="AF58" s="31"/>
      <c r="AG58" s="120">
        <f t="shared" si="17"/>
        <v>370.6</v>
      </c>
      <c r="AH58" s="102"/>
      <c r="AI58" s="31"/>
    </row>
    <row r="59" spans="1:35" x14ac:dyDescent="0.2">
      <c r="A59" s="22"/>
      <c r="B59" s="22"/>
      <c r="C59" s="22"/>
      <c r="D59" s="22"/>
      <c r="E59" s="119">
        <f t="shared" si="15"/>
        <v>0</v>
      </c>
      <c r="F59" s="120">
        <f t="shared" si="18"/>
        <v>0</v>
      </c>
      <c r="G59" s="30"/>
      <c r="H59" s="120">
        <f t="shared" si="19"/>
        <v>0</v>
      </c>
      <c r="I59" s="30"/>
      <c r="J59" s="31"/>
      <c r="K59" s="120">
        <f t="shared" si="20"/>
        <v>0</v>
      </c>
      <c r="L59" s="31"/>
      <c r="M59" s="30"/>
      <c r="N59" s="120">
        <f t="shared" si="21"/>
        <v>0</v>
      </c>
      <c r="O59" s="30"/>
      <c r="P59" s="120">
        <f t="shared" si="22"/>
        <v>0</v>
      </c>
      <c r="Q59" s="30"/>
      <c r="R59" s="120">
        <f t="shared" si="23"/>
        <v>0</v>
      </c>
      <c r="S59" s="120">
        <f t="shared" si="24"/>
        <v>0</v>
      </c>
      <c r="T59" s="120">
        <f t="shared" si="24"/>
        <v>0</v>
      </c>
      <c r="U59" s="120">
        <f t="shared" si="24"/>
        <v>0</v>
      </c>
      <c r="V59" s="120">
        <f t="shared" si="24"/>
        <v>0</v>
      </c>
      <c r="W59" s="120">
        <f t="shared" si="24"/>
        <v>0</v>
      </c>
      <c r="X59" s="120">
        <f t="shared" si="16"/>
        <v>0</v>
      </c>
      <c r="Y59" s="30"/>
      <c r="Z59" s="120">
        <f t="shared" si="25"/>
        <v>0</v>
      </c>
      <c r="AA59" s="120">
        <f t="shared" si="26"/>
        <v>0</v>
      </c>
      <c r="AB59" s="31"/>
      <c r="AC59" s="31"/>
      <c r="AD59" s="31"/>
      <c r="AE59" s="120">
        <f>SUM(Z59:AD59)</f>
        <v>0</v>
      </c>
      <c r="AF59" s="31"/>
      <c r="AG59" s="120">
        <f t="shared" si="17"/>
        <v>0</v>
      </c>
      <c r="AH59" s="102"/>
      <c r="AI59" s="31"/>
    </row>
    <row r="60" spans="1:35" x14ac:dyDescent="0.2">
      <c r="F60" s="103">
        <f>SUM(F41:F59)</f>
        <v>480</v>
      </c>
      <c r="H60" s="103">
        <f>SUM(H41:H59)</f>
        <v>0</v>
      </c>
      <c r="K60" s="103">
        <f>SUM(K41:K59)</f>
        <v>0</v>
      </c>
      <c r="L60" s="104"/>
      <c r="N60" s="103">
        <f>SUM(N41:N59)</f>
        <v>0</v>
      </c>
      <c r="P60" s="103">
        <f>SUM(P41:P59)</f>
        <v>1260</v>
      </c>
      <c r="R60" s="103">
        <f t="shared" ref="R60:W60" si="28">SUM(R41:R59)</f>
        <v>0</v>
      </c>
      <c r="S60" s="103">
        <f t="shared" si="28"/>
        <v>78.11999999999999</v>
      </c>
      <c r="T60" s="103">
        <f t="shared" si="28"/>
        <v>18.27</v>
      </c>
      <c r="U60" s="103">
        <f t="shared" si="28"/>
        <v>175.14000000000001</v>
      </c>
      <c r="V60" s="103">
        <f t="shared" si="28"/>
        <v>41.58</v>
      </c>
      <c r="W60" s="103">
        <f t="shared" si="28"/>
        <v>1.8900000000000001</v>
      </c>
      <c r="AE60" s="103">
        <f>SUM(AE41:AE59)</f>
        <v>1019.2</v>
      </c>
      <c r="AF60" s="103">
        <f>SUM(AF41:AF59)</f>
        <v>0</v>
      </c>
      <c r="AG60" s="121">
        <f>SUM(AG41:AG59)</f>
        <v>3074.2</v>
      </c>
      <c r="AH60" s="102"/>
      <c r="AI60" s="120">
        <f>SUM(AI41:AI59)</f>
        <v>0</v>
      </c>
    </row>
    <row r="61" spans="1:35" ht="5.0999999999999996" customHeight="1" x14ac:dyDescent="0.2"/>
    <row r="62" spans="1:35" x14ac:dyDescent="0.2">
      <c r="A62" s="26"/>
      <c r="B62" s="92" t="s">
        <v>37</v>
      </c>
      <c r="C62" s="26"/>
      <c r="D62" s="26"/>
      <c r="E62" s="26"/>
      <c r="F62" s="58">
        <f>+F1</f>
        <v>10</v>
      </c>
      <c r="G62" s="59"/>
      <c r="H62" s="58">
        <f>+H1</f>
        <v>90</v>
      </c>
      <c r="I62" s="116">
        <f>+I1</f>
        <v>1.2</v>
      </c>
      <c r="J62" s="116">
        <f>+J1</f>
        <v>22</v>
      </c>
      <c r="K62" s="59"/>
      <c r="L62" s="59" t="s">
        <v>7</v>
      </c>
      <c r="M62" s="59">
        <f>+M1</f>
        <v>0.45</v>
      </c>
      <c r="N62" s="59"/>
      <c r="O62" s="58">
        <f>+O1</f>
        <v>30</v>
      </c>
      <c r="P62" s="26"/>
      <c r="Q62" s="28">
        <f>+Q1</f>
        <v>50</v>
      </c>
      <c r="R62" s="26"/>
      <c r="S62" s="38">
        <f>+S1</f>
        <v>6.2E-2</v>
      </c>
      <c r="T62" s="38">
        <f>+T1</f>
        <v>1.4500000000000001E-2</v>
      </c>
      <c r="U62" s="38">
        <f>+U1</f>
        <v>0.13900000000000001</v>
      </c>
      <c r="V62" s="38">
        <f>+V1</f>
        <v>3.3000000000000002E-2</v>
      </c>
      <c r="W62" s="38">
        <f>+W1</f>
        <v>1.5E-3</v>
      </c>
      <c r="X62" s="26"/>
      <c r="Y62" s="25">
        <v>34</v>
      </c>
      <c r="Z62" s="63"/>
      <c r="AA62" s="38">
        <f>+AA1</f>
        <v>7.0000000000000007E-2</v>
      </c>
      <c r="AB62" s="117" t="s">
        <v>148</v>
      </c>
      <c r="AC62" s="118">
        <v>10</v>
      </c>
      <c r="AD62" s="118">
        <v>10</v>
      </c>
      <c r="AE62" s="26"/>
      <c r="AF62" s="26"/>
      <c r="AG62" s="26"/>
      <c r="AH62" s="94"/>
      <c r="AI62" s="26" t="s">
        <v>7</v>
      </c>
    </row>
    <row r="63" spans="1:35" x14ac:dyDescent="0.2">
      <c r="A63" s="66"/>
      <c r="B63" s="66"/>
      <c r="C63" s="66" t="s">
        <v>11</v>
      </c>
      <c r="D63" s="66" t="s">
        <v>1</v>
      </c>
      <c r="E63" s="66" t="s">
        <v>30</v>
      </c>
      <c r="F63" s="66" t="s">
        <v>21</v>
      </c>
      <c r="G63" s="66" t="s">
        <v>11</v>
      </c>
      <c r="H63" s="66" t="s">
        <v>2</v>
      </c>
      <c r="I63" s="66" t="s">
        <v>7</v>
      </c>
      <c r="J63" s="66" t="s">
        <v>3</v>
      </c>
      <c r="K63" s="66" t="s">
        <v>17</v>
      </c>
      <c r="L63" s="66" t="s">
        <v>5</v>
      </c>
      <c r="M63" s="66" t="s">
        <v>5</v>
      </c>
      <c r="N63" s="66" t="s">
        <v>5</v>
      </c>
      <c r="O63" s="66" t="s">
        <v>9</v>
      </c>
      <c r="P63" s="66" t="s">
        <v>15</v>
      </c>
      <c r="Q63" s="66" t="s">
        <v>18</v>
      </c>
      <c r="R63" s="66" t="s">
        <v>20</v>
      </c>
      <c r="S63" s="66"/>
      <c r="T63" s="66"/>
      <c r="U63" s="66"/>
      <c r="V63" s="66" t="s">
        <v>24</v>
      </c>
      <c r="W63" s="66"/>
      <c r="X63" s="66" t="s">
        <v>17</v>
      </c>
      <c r="Y63" s="66" t="s">
        <v>11</v>
      </c>
      <c r="Z63" s="66" t="s">
        <v>7</v>
      </c>
      <c r="AA63" s="66" t="s">
        <v>28</v>
      </c>
      <c r="AB63" s="66" t="s">
        <v>46</v>
      </c>
      <c r="AC63" s="66" t="s">
        <v>46</v>
      </c>
      <c r="AD63" s="96" t="s">
        <v>46</v>
      </c>
      <c r="AE63" s="66" t="s">
        <v>17</v>
      </c>
      <c r="AF63" s="66" t="s">
        <v>33</v>
      </c>
      <c r="AG63" s="66" t="s">
        <v>17</v>
      </c>
      <c r="AH63" s="97"/>
      <c r="AI63" s="66" t="s">
        <v>43</v>
      </c>
    </row>
    <row r="64" spans="1:35" x14ac:dyDescent="0.2">
      <c r="A64" s="68" t="s">
        <v>0</v>
      </c>
      <c r="B64" s="68" t="s">
        <v>45</v>
      </c>
      <c r="C64" s="68" t="s">
        <v>12</v>
      </c>
      <c r="D64" s="68" t="s">
        <v>39</v>
      </c>
      <c r="E64" s="68" t="s">
        <v>31</v>
      </c>
      <c r="F64" s="68" t="s">
        <v>16</v>
      </c>
      <c r="G64" s="68" t="s">
        <v>14</v>
      </c>
      <c r="H64" s="68" t="s">
        <v>16</v>
      </c>
      <c r="I64" s="68" t="s">
        <v>6</v>
      </c>
      <c r="J64" s="68" t="s">
        <v>32</v>
      </c>
      <c r="K64" s="68" t="s">
        <v>4</v>
      </c>
      <c r="L64" s="68" t="s">
        <v>106</v>
      </c>
      <c r="M64" s="68" t="s">
        <v>6</v>
      </c>
      <c r="N64" s="68" t="s">
        <v>16</v>
      </c>
      <c r="O64" s="68" t="s">
        <v>10</v>
      </c>
      <c r="P64" s="68" t="s">
        <v>16</v>
      </c>
      <c r="Q64" s="68" t="s">
        <v>19</v>
      </c>
      <c r="R64" s="68" t="s">
        <v>16</v>
      </c>
      <c r="S64" s="68" t="s">
        <v>22</v>
      </c>
      <c r="T64" s="68" t="s">
        <v>23</v>
      </c>
      <c r="U64" s="68" t="s">
        <v>24</v>
      </c>
      <c r="V64" s="68" t="s">
        <v>25</v>
      </c>
      <c r="W64" s="68" t="s">
        <v>26</v>
      </c>
      <c r="X64" s="68" t="s">
        <v>27</v>
      </c>
      <c r="Y64" s="68" t="s">
        <v>29</v>
      </c>
      <c r="Z64" s="68" t="s">
        <v>8</v>
      </c>
      <c r="AA64" s="68" t="s">
        <v>29</v>
      </c>
      <c r="AB64" s="68" t="s">
        <v>6</v>
      </c>
      <c r="AC64" s="68" t="s">
        <v>13</v>
      </c>
      <c r="AD64" s="98" t="s">
        <v>149</v>
      </c>
      <c r="AE64" s="68" t="s">
        <v>8</v>
      </c>
      <c r="AF64" s="68" t="s">
        <v>34</v>
      </c>
      <c r="AG64" s="68" t="s">
        <v>16</v>
      </c>
      <c r="AH64" s="99"/>
      <c r="AI64" s="68" t="s">
        <v>44</v>
      </c>
    </row>
    <row r="65" spans="1:35" x14ac:dyDescent="0.2">
      <c r="A65" s="21"/>
      <c r="B65" s="22" t="s">
        <v>189</v>
      </c>
      <c r="C65" s="22">
        <v>12</v>
      </c>
      <c r="D65" s="22"/>
      <c r="E65" s="119">
        <f t="shared" ref="E65:E82" si="29">+C65*D65</f>
        <v>0</v>
      </c>
      <c r="F65" s="120">
        <f>ROUND(E65*$F$62,2)</f>
        <v>0</v>
      </c>
      <c r="G65" s="30"/>
      <c r="H65" s="120">
        <f>ROUND(G65*$H$62,2)</f>
        <v>0</v>
      </c>
      <c r="I65" s="30"/>
      <c r="J65" s="31"/>
      <c r="K65" s="120">
        <f>ROUND((I65*$I$62)+(J65*$J$62),2)</f>
        <v>0</v>
      </c>
      <c r="L65" s="31"/>
      <c r="M65" s="30"/>
      <c r="N65" s="120">
        <f>ROUND(L65+(M65*$M$62),2)</f>
        <v>0</v>
      </c>
      <c r="O65" s="44"/>
      <c r="P65" s="120">
        <f>ROUND(O65*$O$62,2)</f>
        <v>0</v>
      </c>
      <c r="Q65" s="30"/>
      <c r="R65" s="120">
        <f>ROUND(Q65*$Q$62,2)</f>
        <v>0</v>
      </c>
      <c r="S65" s="120">
        <f t="shared" ref="S65:S82" si="30">ROUND(($P65+$R65+($J$62*$J65))*S$62,2)</f>
        <v>0</v>
      </c>
      <c r="T65" s="120">
        <f t="shared" ref="T65:W80" si="31">ROUND(($P65+$R65+($J$62*$J65))*T$62,2)</f>
        <v>0</v>
      </c>
      <c r="U65" s="120">
        <f t="shared" si="31"/>
        <v>0</v>
      </c>
      <c r="V65" s="120">
        <f t="shared" si="31"/>
        <v>0</v>
      </c>
      <c r="W65" s="120">
        <f t="shared" si="31"/>
        <v>0</v>
      </c>
      <c r="X65" s="120">
        <f t="shared" ref="X65:X82" si="32">+P65+R65+SUM(S65:W65)</f>
        <v>0</v>
      </c>
      <c r="Y65" s="44">
        <v>2</v>
      </c>
      <c r="Z65" s="120">
        <f>ROUND(Y65*$Y$62,2)</f>
        <v>68</v>
      </c>
      <c r="AA65" s="120">
        <f>ROUND(Z65*$AA$62,2)</f>
        <v>4.76</v>
      </c>
      <c r="AB65" s="31"/>
      <c r="AC65" s="31"/>
      <c r="AD65" s="31"/>
      <c r="AE65" s="120">
        <f>SUM(Z65:AD65)</f>
        <v>72.760000000000005</v>
      </c>
      <c r="AF65" s="31"/>
      <c r="AG65" s="120">
        <f t="shared" ref="AG65:AG82" si="33">+F65+H65+K65+N65+X65+AE65+AF65</f>
        <v>72.760000000000005</v>
      </c>
      <c r="AH65" s="120"/>
      <c r="AI65" s="31"/>
    </row>
    <row r="66" spans="1:35" x14ac:dyDescent="0.2">
      <c r="A66" s="21"/>
      <c r="B66" s="22" t="s">
        <v>190</v>
      </c>
      <c r="C66" s="22">
        <v>12</v>
      </c>
      <c r="D66" s="22"/>
      <c r="E66" s="119">
        <f t="shared" si="29"/>
        <v>0</v>
      </c>
      <c r="F66" s="120">
        <f t="shared" ref="F66:F82" si="34">ROUND(E66*$F$62,2)</f>
        <v>0</v>
      </c>
      <c r="G66" s="30"/>
      <c r="H66" s="120">
        <f t="shared" ref="H66:H82" si="35">ROUND(G66*$H$62,2)</f>
        <v>0</v>
      </c>
      <c r="I66" s="30"/>
      <c r="J66" s="31"/>
      <c r="K66" s="120">
        <f t="shared" ref="K66:K82" si="36">ROUND((I66*$I$62)+(J66*$J$62),2)</f>
        <v>0</v>
      </c>
      <c r="L66" s="31"/>
      <c r="M66" s="30"/>
      <c r="N66" s="120">
        <f t="shared" ref="N66:N82" si="37">ROUND(L66+(M66*$M$62),2)</f>
        <v>0</v>
      </c>
      <c r="O66" s="44"/>
      <c r="P66" s="120">
        <f t="shared" ref="P66:P82" si="38">ROUND(O66*$O$62,2)</f>
        <v>0</v>
      </c>
      <c r="Q66" s="30"/>
      <c r="R66" s="120">
        <f t="shared" ref="R66:R82" si="39">ROUND(Q66*$Q$62,2)</f>
        <v>0</v>
      </c>
      <c r="S66" s="120">
        <f t="shared" si="30"/>
        <v>0</v>
      </c>
      <c r="T66" s="120">
        <f>ROUND(($P66+$R66+($J$62*$J66))*T$62,2)</f>
        <v>0</v>
      </c>
      <c r="U66" s="120">
        <f>ROUND(($P66+$R66+($J$62*$J66))*U$62,2)</f>
        <v>0</v>
      </c>
      <c r="V66" s="120">
        <f>ROUND(($P66+$R66+($J$62*$J66))*V$62,2)</f>
        <v>0</v>
      </c>
      <c r="W66" s="120">
        <f>ROUND(($P66+$R66+($J$62*$J66))*W$62,2)</f>
        <v>0</v>
      </c>
      <c r="X66" s="120">
        <f t="shared" si="32"/>
        <v>0</v>
      </c>
      <c r="Y66" s="44"/>
      <c r="Z66" s="120">
        <f t="shared" ref="Z66:Z82" si="40">ROUND(Y66*$Y$62,2)</f>
        <v>0</v>
      </c>
      <c r="AA66" s="120">
        <f t="shared" ref="AA66:AA82" si="41">ROUND(Z66*$AA$62,2)</f>
        <v>0</v>
      </c>
      <c r="AB66" s="31"/>
      <c r="AC66" s="31"/>
      <c r="AD66" s="31"/>
      <c r="AE66" s="120">
        <f t="shared" ref="AE66:AE81" si="42">SUM(Z66:AD66)</f>
        <v>0</v>
      </c>
      <c r="AF66" s="31"/>
      <c r="AG66" s="120">
        <f t="shared" si="33"/>
        <v>0</v>
      </c>
      <c r="AH66" s="120"/>
      <c r="AI66" s="31"/>
    </row>
    <row r="67" spans="1:35" x14ac:dyDescent="0.2">
      <c r="A67" s="21"/>
      <c r="B67" s="22" t="s">
        <v>191</v>
      </c>
      <c r="C67" s="22">
        <v>12</v>
      </c>
      <c r="D67" s="22"/>
      <c r="E67" s="119">
        <f t="shared" si="29"/>
        <v>0</v>
      </c>
      <c r="F67" s="120">
        <f t="shared" si="34"/>
        <v>0</v>
      </c>
      <c r="G67" s="30"/>
      <c r="H67" s="120">
        <f t="shared" si="35"/>
        <v>0</v>
      </c>
      <c r="I67" s="30"/>
      <c r="J67" s="31"/>
      <c r="K67" s="120">
        <f t="shared" si="36"/>
        <v>0</v>
      </c>
      <c r="L67" s="31"/>
      <c r="M67" s="30"/>
      <c r="N67" s="120">
        <f t="shared" si="37"/>
        <v>0</v>
      </c>
      <c r="O67" s="44"/>
      <c r="P67" s="120">
        <f t="shared" si="38"/>
        <v>0</v>
      </c>
      <c r="Q67" s="30"/>
      <c r="R67" s="120">
        <f t="shared" si="39"/>
        <v>0</v>
      </c>
      <c r="S67" s="120">
        <f t="shared" si="30"/>
        <v>0</v>
      </c>
      <c r="T67" s="120">
        <f t="shared" si="31"/>
        <v>0</v>
      </c>
      <c r="U67" s="120">
        <f t="shared" si="31"/>
        <v>0</v>
      </c>
      <c r="V67" s="120">
        <f t="shared" si="31"/>
        <v>0</v>
      </c>
      <c r="W67" s="120">
        <f t="shared" si="31"/>
        <v>0</v>
      </c>
      <c r="X67" s="120">
        <f t="shared" si="32"/>
        <v>0</v>
      </c>
      <c r="Y67" s="44">
        <v>2</v>
      </c>
      <c r="Z67" s="120">
        <f t="shared" si="40"/>
        <v>68</v>
      </c>
      <c r="AA67" s="120">
        <f t="shared" si="41"/>
        <v>4.76</v>
      </c>
      <c r="AB67" s="31"/>
      <c r="AC67" s="31"/>
      <c r="AD67" s="31"/>
      <c r="AE67" s="120">
        <f t="shared" si="42"/>
        <v>72.760000000000005</v>
      </c>
      <c r="AF67" s="31"/>
      <c r="AG67" s="120">
        <f t="shared" si="33"/>
        <v>72.760000000000005</v>
      </c>
      <c r="AH67" s="120"/>
      <c r="AI67" s="31"/>
    </row>
    <row r="68" spans="1:35" x14ac:dyDescent="0.2">
      <c r="A68" s="21"/>
      <c r="B68" s="22" t="s">
        <v>165</v>
      </c>
      <c r="C68" s="22">
        <v>12</v>
      </c>
      <c r="D68" s="22"/>
      <c r="E68" s="119">
        <f t="shared" si="29"/>
        <v>0</v>
      </c>
      <c r="F68" s="120">
        <f t="shared" si="34"/>
        <v>0</v>
      </c>
      <c r="G68" s="30"/>
      <c r="H68" s="120">
        <f t="shared" si="35"/>
        <v>0</v>
      </c>
      <c r="I68" s="30"/>
      <c r="J68" s="31"/>
      <c r="K68" s="120">
        <f t="shared" si="36"/>
        <v>0</v>
      </c>
      <c r="L68" s="31"/>
      <c r="M68" s="30"/>
      <c r="N68" s="120">
        <f t="shared" si="37"/>
        <v>0</v>
      </c>
      <c r="O68" s="44"/>
      <c r="P68" s="120">
        <f t="shared" si="38"/>
        <v>0</v>
      </c>
      <c r="Q68" s="30"/>
      <c r="R68" s="120">
        <f t="shared" si="39"/>
        <v>0</v>
      </c>
      <c r="S68" s="120">
        <f t="shared" si="30"/>
        <v>0</v>
      </c>
      <c r="T68" s="120">
        <f t="shared" si="31"/>
        <v>0</v>
      </c>
      <c r="U68" s="120">
        <f t="shared" si="31"/>
        <v>0</v>
      </c>
      <c r="V68" s="120">
        <f t="shared" si="31"/>
        <v>0</v>
      </c>
      <c r="W68" s="120">
        <f t="shared" si="31"/>
        <v>0</v>
      </c>
      <c r="X68" s="120">
        <f t="shared" si="32"/>
        <v>0</v>
      </c>
      <c r="Y68" s="44">
        <v>2</v>
      </c>
      <c r="Z68" s="120">
        <f t="shared" si="40"/>
        <v>68</v>
      </c>
      <c r="AA68" s="120">
        <f t="shared" si="41"/>
        <v>4.76</v>
      </c>
      <c r="AB68" s="31"/>
      <c r="AC68" s="31"/>
      <c r="AD68" s="31"/>
      <c r="AE68" s="120">
        <f t="shared" si="42"/>
        <v>72.760000000000005</v>
      </c>
      <c r="AF68" s="31"/>
      <c r="AG68" s="120">
        <f t="shared" si="33"/>
        <v>72.760000000000005</v>
      </c>
      <c r="AH68" s="120"/>
      <c r="AI68" s="31"/>
    </row>
    <row r="69" spans="1:35" x14ac:dyDescent="0.2">
      <c r="A69" s="21"/>
      <c r="B69" s="22"/>
      <c r="C69" s="22"/>
      <c r="D69" s="22"/>
      <c r="E69" s="119">
        <f t="shared" si="29"/>
        <v>0</v>
      </c>
      <c r="F69" s="120">
        <f t="shared" si="34"/>
        <v>0</v>
      </c>
      <c r="G69" s="30"/>
      <c r="H69" s="120">
        <f t="shared" si="35"/>
        <v>0</v>
      </c>
      <c r="I69" s="30"/>
      <c r="J69" s="31"/>
      <c r="K69" s="120">
        <f t="shared" si="36"/>
        <v>0</v>
      </c>
      <c r="L69" s="31"/>
      <c r="M69" s="30"/>
      <c r="N69" s="120">
        <f t="shared" si="37"/>
        <v>0</v>
      </c>
      <c r="O69" s="44"/>
      <c r="P69" s="120">
        <f t="shared" si="38"/>
        <v>0</v>
      </c>
      <c r="Q69" s="30"/>
      <c r="R69" s="120">
        <f t="shared" si="39"/>
        <v>0</v>
      </c>
      <c r="S69" s="120">
        <f t="shared" si="30"/>
        <v>0</v>
      </c>
      <c r="T69" s="120">
        <f t="shared" si="31"/>
        <v>0</v>
      </c>
      <c r="U69" s="120">
        <f t="shared" si="31"/>
        <v>0</v>
      </c>
      <c r="V69" s="120">
        <f t="shared" si="31"/>
        <v>0</v>
      </c>
      <c r="W69" s="120">
        <f t="shared" si="31"/>
        <v>0</v>
      </c>
      <c r="X69" s="120">
        <f>+P69+R69+SUM(S69:W69)</f>
        <v>0</v>
      </c>
      <c r="Y69" s="44"/>
      <c r="Z69" s="120">
        <f t="shared" si="40"/>
        <v>0</v>
      </c>
      <c r="AA69" s="120">
        <f t="shared" si="41"/>
        <v>0</v>
      </c>
      <c r="AB69" s="31"/>
      <c r="AC69" s="31"/>
      <c r="AD69" s="31"/>
      <c r="AE69" s="120">
        <f t="shared" si="42"/>
        <v>0</v>
      </c>
      <c r="AF69" s="31"/>
      <c r="AG69" s="120">
        <f>+F69+H69+K69+N69+X69+AE69+AF69</f>
        <v>0</v>
      </c>
      <c r="AH69" s="120"/>
      <c r="AI69" s="31"/>
    </row>
    <row r="70" spans="1:35" x14ac:dyDescent="0.2">
      <c r="A70" s="21"/>
      <c r="B70" s="22"/>
      <c r="C70" s="22"/>
      <c r="D70" s="22"/>
      <c r="E70" s="119">
        <f t="shared" si="29"/>
        <v>0</v>
      </c>
      <c r="F70" s="120">
        <f t="shared" si="34"/>
        <v>0</v>
      </c>
      <c r="G70" s="30"/>
      <c r="H70" s="120">
        <f t="shared" si="35"/>
        <v>0</v>
      </c>
      <c r="I70" s="30"/>
      <c r="J70" s="31"/>
      <c r="K70" s="120">
        <f t="shared" si="36"/>
        <v>0</v>
      </c>
      <c r="L70" s="31"/>
      <c r="M70" s="30"/>
      <c r="N70" s="120">
        <f t="shared" si="37"/>
        <v>0</v>
      </c>
      <c r="O70" s="44"/>
      <c r="P70" s="120">
        <f t="shared" si="38"/>
        <v>0</v>
      </c>
      <c r="Q70" s="30"/>
      <c r="R70" s="120">
        <f t="shared" si="39"/>
        <v>0</v>
      </c>
      <c r="S70" s="120">
        <f t="shared" si="30"/>
        <v>0</v>
      </c>
      <c r="T70" s="120">
        <f t="shared" si="31"/>
        <v>0</v>
      </c>
      <c r="U70" s="120">
        <f t="shared" si="31"/>
        <v>0</v>
      </c>
      <c r="V70" s="120">
        <f t="shared" si="31"/>
        <v>0</v>
      </c>
      <c r="W70" s="120">
        <f t="shared" si="31"/>
        <v>0</v>
      </c>
      <c r="X70" s="120">
        <f>+P70+R70+SUM(S70:W70)</f>
        <v>0</v>
      </c>
      <c r="Y70" s="44"/>
      <c r="Z70" s="120">
        <f t="shared" si="40"/>
        <v>0</v>
      </c>
      <c r="AA70" s="120">
        <f t="shared" si="41"/>
        <v>0</v>
      </c>
      <c r="AB70" s="31"/>
      <c r="AC70" s="31"/>
      <c r="AD70" s="31"/>
      <c r="AE70" s="120">
        <f t="shared" si="42"/>
        <v>0</v>
      </c>
      <c r="AF70" s="31"/>
      <c r="AG70" s="120">
        <f>+F70+H70+K70+N70+X70+AE70+AF70</f>
        <v>0</v>
      </c>
      <c r="AH70" s="120"/>
      <c r="AI70" s="31"/>
    </row>
    <row r="71" spans="1:35" x14ac:dyDescent="0.2">
      <c r="A71" s="21"/>
      <c r="B71" s="22" t="s">
        <v>175</v>
      </c>
      <c r="C71" s="22">
        <v>12</v>
      </c>
      <c r="D71" s="22">
        <v>1</v>
      </c>
      <c r="E71" s="119">
        <f t="shared" si="29"/>
        <v>12</v>
      </c>
      <c r="F71" s="120">
        <f t="shared" si="34"/>
        <v>120</v>
      </c>
      <c r="G71" s="30"/>
      <c r="H71" s="120">
        <f t="shared" si="35"/>
        <v>0</v>
      </c>
      <c r="I71" s="30"/>
      <c r="J71" s="31"/>
      <c r="K71" s="120">
        <f t="shared" si="36"/>
        <v>0</v>
      </c>
      <c r="L71" s="31"/>
      <c r="M71" s="30"/>
      <c r="N71" s="120">
        <f t="shared" si="37"/>
        <v>0</v>
      </c>
      <c r="O71" s="44"/>
      <c r="P71" s="120">
        <f t="shared" si="38"/>
        <v>0</v>
      </c>
      <c r="Q71" s="30"/>
      <c r="R71" s="120">
        <f t="shared" si="39"/>
        <v>0</v>
      </c>
      <c r="S71" s="120">
        <f t="shared" si="30"/>
        <v>0</v>
      </c>
      <c r="T71" s="120">
        <f t="shared" si="31"/>
        <v>0</v>
      </c>
      <c r="U71" s="120">
        <f t="shared" si="31"/>
        <v>0</v>
      </c>
      <c r="V71" s="120">
        <f t="shared" si="31"/>
        <v>0</v>
      </c>
      <c r="W71" s="120">
        <f t="shared" si="31"/>
        <v>0</v>
      </c>
      <c r="X71" s="120">
        <f t="shared" si="32"/>
        <v>0</v>
      </c>
      <c r="Y71" s="44"/>
      <c r="Z71" s="120">
        <f t="shared" si="40"/>
        <v>0</v>
      </c>
      <c r="AA71" s="120">
        <f t="shared" si="41"/>
        <v>0</v>
      </c>
      <c r="AB71" s="31"/>
      <c r="AC71" s="31"/>
      <c r="AD71" s="31"/>
      <c r="AE71" s="120">
        <f t="shared" si="42"/>
        <v>0</v>
      </c>
      <c r="AF71" s="31"/>
      <c r="AG71" s="120">
        <f t="shared" si="33"/>
        <v>120</v>
      </c>
      <c r="AH71" s="120"/>
      <c r="AI71" s="31"/>
    </row>
    <row r="72" spans="1:35" x14ac:dyDescent="0.2">
      <c r="A72" s="21"/>
      <c r="B72" s="22" t="s">
        <v>193</v>
      </c>
      <c r="C72" s="22">
        <v>12</v>
      </c>
      <c r="D72" s="22"/>
      <c r="E72" s="119">
        <f t="shared" si="29"/>
        <v>0</v>
      </c>
      <c r="F72" s="120">
        <f t="shared" si="34"/>
        <v>0</v>
      </c>
      <c r="G72" s="30"/>
      <c r="H72" s="120">
        <f t="shared" si="35"/>
        <v>0</v>
      </c>
      <c r="I72" s="30"/>
      <c r="J72" s="31"/>
      <c r="K72" s="120">
        <f t="shared" si="36"/>
        <v>0</v>
      </c>
      <c r="L72" s="31"/>
      <c r="M72" s="30"/>
      <c r="N72" s="120">
        <f t="shared" si="37"/>
        <v>0</v>
      </c>
      <c r="O72" s="44"/>
      <c r="P72" s="120">
        <f t="shared" si="38"/>
        <v>0</v>
      </c>
      <c r="Q72" s="30"/>
      <c r="R72" s="120">
        <f t="shared" si="39"/>
        <v>0</v>
      </c>
      <c r="S72" s="120">
        <f t="shared" si="30"/>
        <v>0</v>
      </c>
      <c r="T72" s="120">
        <f t="shared" si="31"/>
        <v>0</v>
      </c>
      <c r="U72" s="120">
        <f t="shared" si="31"/>
        <v>0</v>
      </c>
      <c r="V72" s="120">
        <f t="shared" si="31"/>
        <v>0</v>
      </c>
      <c r="W72" s="120">
        <f t="shared" si="31"/>
        <v>0</v>
      </c>
      <c r="X72" s="120">
        <f t="shared" si="32"/>
        <v>0</v>
      </c>
      <c r="Y72" s="44">
        <v>2</v>
      </c>
      <c r="Z72" s="120">
        <f t="shared" si="40"/>
        <v>68</v>
      </c>
      <c r="AA72" s="120">
        <f t="shared" si="41"/>
        <v>4.76</v>
      </c>
      <c r="AB72" s="31"/>
      <c r="AC72" s="31"/>
      <c r="AD72" s="31"/>
      <c r="AE72" s="120">
        <f t="shared" si="42"/>
        <v>72.760000000000005</v>
      </c>
      <c r="AF72" s="31"/>
      <c r="AG72" s="120">
        <f t="shared" si="33"/>
        <v>72.760000000000005</v>
      </c>
      <c r="AH72" s="120"/>
      <c r="AI72" s="31"/>
    </row>
    <row r="73" spans="1:35" x14ac:dyDescent="0.2">
      <c r="A73" s="21"/>
      <c r="B73" s="22" t="s">
        <v>176</v>
      </c>
      <c r="C73" s="22">
        <v>12</v>
      </c>
      <c r="D73" s="22"/>
      <c r="E73" s="119">
        <f t="shared" si="29"/>
        <v>0</v>
      </c>
      <c r="F73" s="120">
        <f t="shared" si="34"/>
        <v>0</v>
      </c>
      <c r="G73" s="30"/>
      <c r="H73" s="120">
        <f t="shared" si="35"/>
        <v>0</v>
      </c>
      <c r="I73" s="30"/>
      <c r="J73" s="31"/>
      <c r="K73" s="120">
        <f t="shared" si="36"/>
        <v>0</v>
      </c>
      <c r="L73" s="31"/>
      <c r="M73" s="30"/>
      <c r="N73" s="120">
        <f t="shared" si="37"/>
        <v>0</v>
      </c>
      <c r="O73" s="44"/>
      <c r="P73" s="120">
        <f t="shared" si="38"/>
        <v>0</v>
      </c>
      <c r="Q73" s="30"/>
      <c r="R73" s="120">
        <f t="shared" si="39"/>
        <v>0</v>
      </c>
      <c r="S73" s="120">
        <f t="shared" si="30"/>
        <v>0</v>
      </c>
      <c r="T73" s="120">
        <f t="shared" si="31"/>
        <v>0</v>
      </c>
      <c r="U73" s="120">
        <f t="shared" si="31"/>
        <v>0</v>
      </c>
      <c r="V73" s="120">
        <f t="shared" si="31"/>
        <v>0</v>
      </c>
      <c r="W73" s="120">
        <f t="shared" si="31"/>
        <v>0</v>
      </c>
      <c r="X73" s="120">
        <f t="shared" si="32"/>
        <v>0</v>
      </c>
      <c r="Y73" s="44"/>
      <c r="Z73" s="120">
        <f t="shared" si="40"/>
        <v>0</v>
      </c>
      <c r="AA73" s="120">
        <f t="shared" si="41"/>
        <v>0</v>
      </c>
      <c r="AB73" s="31"/>
      <c r="AC73" s="31"/>
      <c r="AD73" s="31"/>
      <c r="AE73" s="120">
        <f t="shared" si="42"/>
        <v>0</v>
      </c>
      <c r="AF73" s="31"/>
      <c r="AG73" s="120">
        <f t="shared" si="33"/>
        <v>0</v>
      </c>
      <c r="AH73" s="120"/>
      <c r="AI73" s="31"/>
    </row>
    <row r="74" spans="1:35" x14ac:dyDescent="0.2">
      <c r="A74" s="21"/>
      <c r="B74" s="22"/>
      <c r="C74" s="22"/>
      <c r="D74" s="22"/>
      <c r="E74" s="119">
        <f t="shared" si="29"/>
        <v>0</v>
      </c>
      <c r="F74" s="120">
        <f t="shared" si="34"/>
        <v>0</v>
      </c>
      <c r="G74" s="30"/>
      <c r="H74" s="120">
        <f t="shared" si="35"/>
        <v>0</v>
      </c>
      <c r="I74" s="30"/>
      <c r="J74" s="31"/>
      <c r="K74" s="120">
        <f t="shared" si="36"/>
        <v>0</v>
      </c>
      <c r="L74" s="31"/>
      <c r="M74" s="30"/>
      <c r="N74" s="120">
        <f t="shared" si="37"/>
        <v>0</v>
      </c>
      <c r="O74" s="44"/>
      <c r="P74" s="120">
        <f t="shared" si="38"/>
        <v>0</v>
      </c>
      <c r="Q74" s="30"/>
      <c r="R74" s="120">
        <f t="shared" si="39"/>
        <v>0</v>
      </c>
      <c r="S74" s="120">
        <f t="shared" si="30"/>
        <v>0</v>
      </c>
      <c r="T74" s="120">
        <f t="shared" si="31"/>
        <v>0</v>
      </c>
      <c r="U74" s="120">
        <f t="shared" si="31"/>
        <v>0</v>
      </c>
      <c r="V74" s="120">
        <f t="shared" si="31"/>
        <v>0</v>
      </c>
      <c r="W74" s="120">
        <f t="shared" si="31"/>
        <v>0</v>
      </c>
      <c r="X74" s="120">
        <f t="shared" si="32"/>
        <v>0</v>
      </c>
      <c r="Y74" s="44"/>
      <c r="Z74" s="120">
        <f t="shared" si="40"/>
        <v>0</v>
      </c>
      <c r="AA74" s="120">
        <f t="shared" si="41"/>
        <v>0</v>
      </c>
      <c r="AB74" s="31"/>
      <c r="AC74" s="31"/>
      <c r="AD74" s="31"/>
      <c r="AE74" s="120">
        <f t="shared" si="42"/>
        <v>0</v>
      </c>
      <c r="AF74" s="31"/>
      <c r="AG74" s="120">
        <f t="shared" si="33"/>
        <v>0</v>
      </c>
      <c r="AH74" s="120"/>
      <c r="AI74" s="31"/>
    </row>
    <row r="75" spans="1:35" x14ac:dyDescent="0.2">
      <c r="A75" s="21"/>
      <c r="B75" s="22"/>
      <c r="C75" s="22"/>
      <c r="D75" s="22"/>
      <c r="E75" s="119">
        <f t="shared" si="29"/>
        <v>0</v>
      </c>
      <c r="F75" s="120">
        <f t="shared" si="34"/>
        <v>0</v>
      </c>
      <c r="G75" s="30"/>
      <c r="H75" s="120">
        <f t="shared" si="35"/>
        <v>0</v>
      </c>
      <c r="I75" s="30"/>
      <c r="J75" s="31"/>
      <c r="K75" s="120">
        <f t="shared" si="36"/>
        <v>0</v>
      </c>
      <c r="L75" s="31"/>
      <c r="M75" s="30"/>
      <c r="N75" s="120">
        <f t="shared" si="37"/>
        <v>0</v>
      </c>
      <c r="O75" s="44"/>
      <c r="P75" s="120">
        <f t="shared" si="38"/>
        <v>0</v>
      </c>
      <c r="Q75" s="30"/>
      <c r="R75" s="120">
        <f t="shared" si="39"/>
        <v>0</v>
      </c>
      <c r="S75" s="120">
        <f t="shared" si="30"/>
        <v>0</v>
      </c>
      <c r="T75" s="120">
        <f t="shared" si="31"/>
        <v>0</v>
      </c>
      <c r="U75" s="120">
        <f t="shared" si="31"/>
        <v>0</v>
      </c>
      <c r="V75" s="120">
        <f t="shared" si="31"/>
        <v>0</v>
      </c>
      <c r="W75" s="120">
        <f t="shared" si="31"/>
        <v>0</v>
      </c>
      <c r="X75" s="120">
        <f t="shared" si="32"/>
        <v>0</v>
      </c>
      <c r="Y75" s="44"/>
      <c r="Z75" s="120">
        <f t="shared" si="40"/>
        <v>0</v>
      </c>
      <c r="AA75" s="120">
        <f t="shared" si="41"/>
        <v>0</v>
      </c>
      <c r="AB75" s="31"/>
      <c r="AC75" s="31"/>
      <c r="AD75" s="31"/>
      <c r="AE75" s="120">
        <f t="shared" si="42"/>
        <v>0</v>
      </c>
      <c r="AF75" s="31"/>
      <c r="AG75" s="120">
        <f t="shared" si="33"/>
        <v>0</v>
      </c>
      <c r="AH75" s="120"/>
      <c r="AI75" s="31"/>
    </row>
    <row r="76" spans="1:35" x14ac:dyDescent="0.2">
      <c r="A76" s="21"/>
      <c r="B76" s="22" t="s">
        <v>194</v>
      </c>
      <c r="C76" s="22">
        <v>12</v>
      </c>
      <c r="D76" s="22">
        <v>1</v>
      </c>
      <c r="E76" s="119">
        <f t="shared" si="29"/>
        <v>12</v>
      </c>
      <c r="F76" s="120">
        <f t="shared" si="34"/>
        <v>120</v>
      </c>
      <c r="G76" s="30"/>
      <c r="H76" s="120">
        <f t="shared" si="35"/>
        <v>0</v>
      </c>
      <c r="I76" s="30"/>
      <c r="J76" s="31"/>
      <c r="K76" s="120">
        <f t="shared" si="36"/>
        <v>0</v>
      </c>
      <c r="L76" s="31"/>
      <c r="M76" s="30"/>
      <c r="N76" s="120">
        <f t="shared" si="37"/>
        <v>0</v>
      </c>
      <c r="O76" s="44"/>
      <c r="P76" s="120">
        <f t="shared" si="38"/>
        <v>0</v>
      </c>
      <c r="Q76" s="30"/>
      <c r="R76" s="120">
        <f t="shared" si="39"/>
        <v>0</v>
      </c>
      <c r="S76" s="120">
        <f t="shared" si="30"/>
        <v>0</v>
      </c>
      <c r="T76" s="120">
        <f t="shared" si="31"/>
        <v>0</v>
      </c>
      <c r="U76" s="120">
        <f t="shared" si="31"/>
        <v>0</v>
      </c>
      <c r="V76" s="120">
        <f t="shared" si="31"/>
        <v>0</v>
      </c>
      <c r="W76" s="120">
        <f t="shared" si="31"/>
        <v>0</v>
      </c>
      <c r="X76" s="120">
        <f t="shared" si="32"/>
        <v>0</v>
      </c>
      <c r="Y76" s="44"/>
      <c r="Z76" s="120">
        <f t="shared" si="40"/>
        <v>0</v>
      </c>
      <c r="AA76" s="120">
        <f t="shared" si="41"/>
        <v>0</v>
      </c>
      <c r="AB76" s="31"/>
      <c r="AC76" s="31"/>
      <c r="AD76" s="31"/>
      <c r="AE76" s="120">
        <f t="shared" si="42"/>
        <v>0</v>
      </c>
      <c r="AF76" s="31"/>
      <c r="AG76" s="120">
        <f t="shared" si="33"/>
        <v>120</v>
      </c>
      <c r="AH76" s="120"/>
      <c r="AI76" s="31"/>
    </row>
    <row r="77" spans="1:35" x14ac:dyDescent="0.2">
      <c r="A77" s="43"/>
      <c r="B77" s="22" t="s">
        <v>195</v>
      </c>
      <c r="C77" s="22">
        <v>12</v>
      </c>
      <c r="D77" s="22"/>
      <c r="E77" s="119">
        <f t="shared" si="29"/>
        <v>0</v>
      </c>
      <c r="F77" s="120">
        <f t="shared" si="34"/>
        <v>0</v>
      </c>
      <c r="G77" s="30"/>
      <c r="H77" s="120">
        <f t="shared" si="35"/>
        <v>0</v>
      </c>
      <c r="I77" s="30"/>
      <c r="J77" s="31"/>
      <c r="K77" s="120">
        <f t="shared" si="36"/>
        <v>0</v>
      </c>
      <c r="L77" s="31"/>
      <c r="M77" s="30"/>
      <c r="N77" s="120">
        <f t="shared" si="37"/>
        <v>0</v>
      </c>
      <c r="O77" s="44"/>
      <c r="P77" s="120">
        <f t="shared" si="38"/>
        <v>0</v>
      </c>
      <c r="Q77" s="30"/>
      <c r="R77" s="120">
        <f t="shared" si="39"/>
        <v>0</v>
      </c>
      <c r="S77" s="120">
        <f t="shared" si="30"/>
        <v>0</v>
      </c>
      <c r="T77" s="120">
        <f t="shared" si="31"/>
        <v>0</v>
      </c>
      <c r="U77" s="120">
        <f t="shared" si="31"/>
        <v>0</v>
      </c>
      <c r="V77" s="120">
        <f t="shared" si="31"/>
        <v>0</v>
      </c>
      <c r="W77" s="120">
        <f t="shared" si="31"/>
        <v>0</v>
      </c>
      <c r="X77" s="120">
        <f t="shared" si="32"/>
        <v>0</v>
      </c>
      <c r="Y77" s="44">
        <v>2</v>
      </c>
      <c r="Z77" s="120">
        <f t="shared" si="40"/>
        <v>68</v>
      </c>
      <c r="AA77" s="120">
        <f t="shared" si="41"/>
        <v>4.76</v>
      </c>
      <c r="AB77" s="31"/>
      <c r="AC77" s="31"/>
      <c r="AD77" s="31"/>
      <c r="AE77" s="120">
        <f t="shared" si="42"/>
        <v>72.760000000000005</v>
      </c>
      <c r="AF77" s="31"/>
      <c r="AG77" s="120">
        <f t="shared" si="33"/>
        <v>72.760000000000005</v>
      </c>
      <c r="AH77" s="120"/>
      <c r="AI77" s="31"/>
    </row>
    <row r="78" spans="1:35" x14ac:dyDescent="0.2">
      <c r="A78" s="43"/>
      <c r="B78" s="22" t="s">
        <v>170</v>
      </c>
      <c r="C78" s="22">
        <v>12</v>
      </c>
      <c r="D78" s="22"/>
      <c r="E78" s="119">
        <f t="shared" si="29"/>
        <v>0</v>
      </c>
      <c r="F78" s="120">
        <f t="shared" si="34"/>
        <v>0</v>
      </c>
      <c r="G78" s="30"/>
      <c r="H78" s="120">
        <f t="shared" si="35"/>
        <v>0</v>
      </c>
      <c r="I78" s="30"/>
      <c r="J78" s="31"/>
      <c r="K78" s="120">
        <f t="shared" si="36"/>
        <v>0</v>
      </c>
      <c r="L78" s="31"/>
      <c r="M78" s="30"/>
      <c r="N78" s="120">
        <f t="shared" si="37"/>
        <v>0</v>
      </c>
      <c r="O78" s="44"/>
      <c r="P78" s="120">
        <f t="shared" si="38"/>
        <v>0</v>
      </c>
      <c r="Q78" s="30"/>
      <c r="R78" s="120">
        <f t="shared" si="39"/>
        <v>0</v>
      </c>
      <c r="S78" s="120">
        <f t="shared" si="30"/>
        <v>0</v>
      </c>
      <c r="T78" s="120">
        <f t="shared" si="31"/>
        <v>0</v>
      </c>
      <c r="U78" s="120">
        <f t="shared" si="31"/>
        <v>0</v>
      </c>
      <c r="V78" s="120">
        <f t="shared" si="31"/>
        <v>0</v>
      </c>
      <c r="W78" s="120">
        <f t="shared" si="31"/>
        <v>0</v>
      </c>
      <c r="X78" s="120">
        <f t="shared" si="32"/>
        <v>0</v>
      </c>
      <c r="Y78" s="44">
        <v>2</v>
      </c>
      <c r="Z78" s="120">
        <f t="shared" si="40"/>
        <v>68</v>
      </c>
      <c r="AA78" s="120">
        <f t="shared" si="41"/>
        <v>4.76</v>
      </c>
      <c r="AB78" s="31"/>
      <c r="AC78" s="31"/>
      <c r="AD78" s="31"/>
      <c r="AE78" s="120">
        <f t="shared" si="42"/>
        <v>72.760000000000005</v>
      </c>
      <c r="AF78" s="31"/>
      <c r="AG78" s="120">
        <f t="shared" si="33"/>
        <v>72.760000000000005</v>
      </c>
      <c r="AH78" s="120"/>
      <c r="AI78" s="31"/>
    </row>
    <row r="79" spans="1:35" ht="16.149999999999999" customHeight="1" x14ac:dyDescent="0.2">
      <c r="A79" s="43"/>
      <c r="B79" s="22" t="s">
        <v>196</v>
      </c>
      <c r="C79" s="22">
        <v>12</v>
      </c>
      <c r="D79" s="22">
        <v>1</v>
      </c>
      <c r="E79" s="119">
        <f t="shared" si="29"/>
        <v>12</v>
      </c>
      <c r="F79" s="120">
        <f t="shared" si="34"/>
        <v>120</v>
      </c>
      <c r="G79" s="30"/>
      <c r="H79" s="120">
        <f t="shared" si="35"/>
        <v>0</v>
      </c>
      <c r="I79" s="30"/>
      <c r="J79" s="31"/>
      <c r="K79" s="120">
        <f t="shared" si="36"/>
        <v>0</v>
      </c>
      <c r="L79" s="31"/>
      <c r="M79" s="30"/>
      <c r="N79" s="120">
        <f t="shared" si="37"/>
        <v>0</v>
      </c>
      <c r="O79" s="44"/>
      <c r="P79" s="120">
        <f t="shared" si="38"/>
        <v>0</v>
      </c>
      <c r="Q79" s="30"/>
      <c r="R79" s="120">
        <f t="shared" si="39"/>
        <v>0</v>
      </c>
      <c r="S79" s="120">
        <f t="shared" si="30"/>
        <v>0</v>
      </c>
      <c r="T79" s="120">
        <f t="shared" si="31"/>
        <v>0</v>
      </c>
      <c r="U79" s="120">
        <f t="shared" si="31"/>
        <v>0</v>
      </c>
      <c r="V79" s="120">
        <f t="shared" si="31"/>
        <v>0</v>
      </c>
      <c r="W79" s="120">
        <f t="shared" si="31"/>
        <v>0</v>
      </c>
      <c r="X79" s="120">
        <f t="shared" si="32"/>
        <v>0</v>
      </c>
      <c r="Y79" s="44"/>
      <c r="Z79" s="120">
        <f t="shared" si="40"/>
        <v>0</v>
      </c>
      <c r="AA79" s="120">
        <f t="shared" si="41"/>
        <v>0</v>
      </c>
      <c r="AB79" s="31"/>
      <c r="AC79" s="31"/>
      <c r="AD79" s="31"/>
      <c r="AE79" s="120">
        <f t="shared" si="42"/>
        <v>0</v>
      </c>
      <c r="AF79" s="31"/>
      <c r="AG79" s="120">
        <f t="shared" si="33"/>
        <v>120</v>
      </c>
      <c r="AH79" s="120"/>
      <c r="AI79" s="31"/>
    </row>
    <row r="80" spans="1:35" ht="16.149999999999999" customHeight="1" x14ac:dyDescent="0.2">
      <c r="A80" s="43"/>
      <c r="B80" s="22" t="s">
        <v>181</v>
      </c>
      <c r="C80" s="22">
        <v>12</v>
      </c>
      <c r="D80" s="22">
        <v>1</v>
      </c>
      <c r="E80" s="119"/>
      <c r="F80" s="120"/>
      <c r="G80" s="30"/>
      <c r="H80" s="120"/>
      <c r="I80" s="30"/>
      <c r="J80" s="31"/>
      <c r="K80" s="120"/>
      <c r="L80" s="31"/>
      <c r="M80" s="30"/>
      <c r="N80" s="120"/>
      <c r="O80" s="44"/>
      <c r="P80" s="120"/>
      <c r="Q80" s="30"/>
      <c r="R80" s="120"/>
      <c r="S80" s="120">
        <f t="shared" si="30"/>
        <v>0</v>
      </c>
      <c r="T80" s="120">
        <f t="shared" si="31"/>
        <v>0</v>
      </c>
      <c r="U80" s="120">
        <f t="shared" si="31"/>
        <v>0</v>
      </c>
      <c r="V80" s="120">
        <f t="shared" si="31"/>
        <v>0</v>
      </c>
      <c r="W80" s="120">
        <f t="shared" si="31"/>
        <v>0</v>
      </c>
      <c r="X80" s="120"/>
      <c r="Y80" s="44"/>
      <c r="Z80" s="120"/>
      <c r="AA80" s="120"/>
      <c r="AB80" s="31"/>
      <c r="AC80" s="31"/>
      <c r="AD80" s="31"/>
      <c r="AE80" s="120">
        <f t="shared" si="42"/>
        <v>0</v>
      </c>
      <c r="AF80" s="31"/>
      <c r="AG80" s="120"/>
      <c r="AH80" s="120"/>
      <c r="AI80" s="31"/>
    </row>
    <row r="81" spans="1:35" ht="16.149999999999999" customHeight="1" x14ac:dyDescent="0.2">
      <c r="A81" s="21"/>
      <c r="B81" s="22" t="s">
        <v>179</v>
      </c>
      <c r="C81" s="22">
        <v>12</v>
      </c>
      <c r="D81" s="22">
        <v>1</v>
      </c>
      <c r="E81" s="119"/>
      <c r="F81" s="120"/>
      <c r="G81" s="30"/>
      <c r="H81" s="120"/>
      <c r="I81" s="30"/>
      <c r="J81" s="31"/>
      <c r="K81" s="120"/>
      <c r="L81" s="31"/>
      <c r="M81" s="30"/>
      <c r="N81" s="120"/>
      <c r="O81" s="44"/>
      <c r="P81" s="120"/>
      <c r="Q81" s="30"/>
      <c r="R81" s="120"/>
      <c r="S81" s="120">
        <f t="shared" si="30"/>
        <v>0</v>
      </c>
      <c r="T81" s="120">
        <f t="shared" ref="T81:W82" si="43">ROUND(($P81+$R81+($J$62*$J81))*T$62,2)</f>
        <v>0</v>
      </c>
      <c r="U81" s="120">
        <f t="shared" si="43"/>
        <v>0</v>
      </c>
      <c r="V81" s="120">
        <f t="shared" si="43"/>
        <v>0</v>
      </c>
      <c r="W81" s="120">
        <f t="shared" si="43"/>
        <v>0</v>
      </c>
      <c r="X81" s="120"/>
      <c r="Y81" s="30"/>
      <c r="Z81" s="120"/>
      <c r="AA81" s="120"/>
      <c r="AB81" s="31"/>
      <c r="AC81" s="31"/>
      <c r="AD81" s="31"/>
      <c r="AE81" s="120">
        <f t="shared" si="42"/>
        <v>0</v>
      </c>
      <c r="AF81" s="31"/>
      <c r="AG81" s="120"/>
      <c r="AH81" s="120"/>
      <c r="AI81" s="31"/>
    </row>
    <row r="82" spans="1:35" ht="15" customHeight="1" x14ac:dyDescent="0.2">
      <c r="A82" s="21"/>
      <c r="B82" s="22" t="s">
        <v>180</v>
      </c>
      <c r="C82" s="22">
        <v>12</v>
      </c>
      <c r="D82" s="22"/>
      <c r="E82" s="119">
        <f t="shared" si="29"/>
        <v>0</v>
      </c>
      <c r="F82" s="120">
        <f t="shared" si="34"/>
        <v>0</v>
      </c>
      <c r="G82" s="30"/>
      <c r="H82" s="120">
        <f t="shared" si="35"/>
        <v>0</v>
      </c>
      <c r="I82" s="30"/>
      <c r="J82" s="31"/>
      <c r="K82" s="120">
        <f t="shared" si="36"/>
        <v>0</v>
      </c>
      <c r="L82" s="31"/>
      <c r="M82" s="30"/>
      <c r="N82" s="120">
        <f t="shared" si="37"/>
        <v>0</v>
      </c>
      <c r="O82" s="30"/>
      <c r="P82" s="120">
        <f t="shared" si="38"/>
        <v>0</v>
      </c>
      <c r="Q82" s="30"/>
      <c r="R82" s="120">
        <f t="shared" si="39"/>
        <v>0</v>
      </c>
      <c r="S82" s="120">
        <f t="shared" si="30"/>
        <v>0</v>
      </c>
      <c r="T82" s="120">
        <f t="shared" si="43"/>
        <v>0</v>
      </c>
      <c r="U82" s="120">
        <f t="shared" si="43"/>
        <v>0</v>
      </c>
      <c r="V82" s="120">
        <f t="shared" si="43"/>
        <v>0</v>
      </c>
      <c r="W82" s="120">
        <f t="shared" si="43"/>
        <v>0</v>
      </c>
      <c r="X82" s="120">
        <f t="shared" si="32"/>
        <v>0</v>
      </c>
      <c r="Y82" s="30">
        <v>2</v>
      </c>
      <c r="Z82" s="120">
        <f t="shared" si="40"/>
        <v>68</v>
      </c>
      <c r="AA82" s="120">
        <f t="shared" si="41"/>
        <v>4.76</v>
      </c>
      <c r="AB82" s="31"/>
      <c r="AC82" s="31"/>
      <c r="AD82" s="31"/>
      <c r="AE82" s="120">
        <f>SUM(Z82:AD82)</f>
        <v>72.760000000000005</v>
      </c>
      <c r="AF82" s="31"/>
      <c r="AG82" s="120">
        <f t="shared" si="33"/>
        <v>72.760000000000005</v>
      </c>
      <c r="AH82" s="120"/>
      <c r="AI82" s="31"/>
    </row>
    <row r="83" spans="1:35" ht="13.15" customHeight="1" x14ac:dyDescent="0.2">
      <c r="A83" s="123"/>
      <c r="F83" s="103">
        <f>SUM(F65:F82)</f>
        <v>360</v>
      </c>
      <c r="H83" s="103">
        <f>SUM(H65:H82)</f>
        <v>0</v>
      </c>
      <c r="K83" s="103">
        <f>SUM(K65:K82)</f>
        <v>0</v>
      </c>
      <c r="L83" s="104"/>
      <c r="N83" s="103">
        <f>SUM(N65:N82)</f>
        <v>0</v>
      </c>
      <c r="P83" s="103">
        <f>SUM(P65:P82)</f>
        <v>0</v>
      </c>
      <c r="R83" s="103">
        <f t="shared" ref="R83:W83" si="44">SUM(R65:R82)</f>
        <v>0</v>
      </c>
      <c r="S83" s="103">
        <f t="shared" si="44"/>
        <v>0</v>
      </c>
      <c r="T83" s="103">
        <f t="shared" si="44"/>
        <v>0</v>
      </c>
      <c r="U83" s="103">
        <f t="shared" si="44"/>
        <v>0</v>
      </c>
      <c r="V83" s="103">
        <f t="shared" si="44"/>
        <v>0</v>
      </c>
      <c r="W83" s="103">
        <f t="shared" si="44"/>
        <v>0</v>
      </c>
      <c r="AE83" s="103">
        <f>SUM(AE65:AE82)</f>
        <v>509.32</v>
      </c>
      <c r="AF83" s="103">
        <f>SUM(AF65:AF82)</f>
        <v>0</v>
      </c>
      <c r="AG83" s="121">
        <f>SUM(AG65:AG82)</f>
        <v>869.31999999999994</v>
      </c>
      <c r="AH83" s="120"/>
      <c r="AI83" s="120">
        <f>SUM(AI65:AI82)</f>
        <v>0</v>
      </c>
    </row>
    <row r="84" spans="1:35" ht="18" customHeight="1" x14ac:dyDescent="0.2">
      <c r="A84" s="124"/>
    </row>
    <row r="85" spans="1:35" x14ac:dyDescent="0.2">
      <c r="A85" s="122"/>
      <c r="B85" s="102" t="s">
        <v>38</v>
      </c>
      <c r="C85" s="102"/>
      <c r="D85" s="102"/>
      <c r="E85" s="102"/>
      <c r="F85" s="103">
        <f>ROUND(F36+F60+F83,0)</f>
        <v>1800</v>
      </c>
      <c r="G85" s="102"/>
      <c r="H85" s="103">
        <f>ROUND(H36+H60+H83,0)</f>
        <v>630</v>
      </c>
      <c r="I85" s="102"/>
      <c r="J85" s="102"/>
      <c r="K85" s="103">
        <f>ROUND(K36+K60+K83,0)</f>
        <v>1728</v>
      </c>
      <c r="L85" s="103"/>
      <c r="M85" s="102"/>
      <c r="N85" s="103">
        <f>ROUND(N36+N60+N83,0)</f>
        <v>0</v>
      </c>
      <c r="O85" s="102"/>
      <c r="P85" s="103">
        <f>ROUND(P36+P60+P83,0)</f>
        <v>2520</v>
      </c>
      <c r="Q85" s="102"/>
      <c r="R85" s="103">
        <f t="shared" ref="R85:W85" si="45">ROUND(R36+R60+R83,0)</f>
        <v>0</v>
      </c>
      <c r="S85" s="103">
        <f t="shared" si="45"/>
        <v>156</v>
      </c>
      <c r="T85" s="103">
        <f t="shared" si="45"/>
        <v>37</v>
      </c>
      <c r="U85" s="103">
        <f t="shared" si="45"/>
        <v>350</v>
      </c>
      <c r="V85" s="103">
        <f t="shared" si="45"/>
        <v>83</v>
      </c>
      <c r="W85" s="103">
        <f t="shared" si="45"/>
        <v>4</v>
      </c>
      <c r="X85" s="103"/>
      <c r="Y85" s="103"/>
      <c r="Z85" s="102"/>
      <c r="AA85" s="102"/>
      <c r="AB85" s="102"/>
      <c r="AC85" s="102"/>
      <c r="AD85" s="102"/>
      <c r="AE85" s="103">
        <f>ROUND(AE36+AE60+AE83,0)</f>
        <v>2698</v>
      </c>
      <c r="AF85" s="103">
        <f>ROUND(AF36+AF60+AF83,0)</f>
        <v>200</v>
      </c>
      <c r="AG85" s="103">
        <f>ROUND(AG36+AG60+AG83,0)</f>
        <v>10206</v>
      </c>
      <c r="AI85" s="103">
        <f>ROUND(AI36+AI60+AI83,0)</f>
        <v>0</v>
      </c>
    </row>
    <row r="86" spans="1:35" ht="5.0999999999999996" customHeight="1" x14ac:dyDescent="0.2"/>
    <row r="87" spans="1:35" x14ac:dyDescent="0.2">
      <c r="C87" s="106" t="s">
        <v>159</v>
      </c>
      <c r="M87" s="107" t="s">
        <v>51</v>
      </c>
      <c r="N87" s="108"/>
      <c r="O87" s="108"/>
      <c r="P87" s="108"/>
      <c r="Q87" s="109"/>
    </row>
    <row r="88" spans="1:35" x14ac:dyDescent="0.2">
      <c r="C88" s="106" t="s">
        <v>130</v>
      </c>
      <c r="M88" s="126" t="s">
        <v>150</v>
      </c>
      <c r="N88" s="110"/>
      <c r="O88" s="110"/>
      <c r="P88" s="111"/>
      <c r="Q88" s="27"/>
      <c r="AG88" s="112">
        <f>+AG85+SUM(Q88:Q90)</f>
        <v>10206</v>
      </c>
    </row>
    <row r="89" spans="1:35" x14ac:dyDescent="0.2">
      <c r="C89" s="106" t="s">
        <v>128</v>
      </c>
      <c r="M89" s="107" t="s">
        <v>110</v>
      </c>
      <c r="N89" s="108"/>
      <c r="O89" s="108"/>
      <c r="P89" s="109"/>
      <c r="Q89" s="24"/>
    </row>
    <row r="90" spans="1:35" x14ac:dyDescent="0.2">
      <c r="C90" s="95" t="s">
        <v>47</v>
      </c>
      <c r="M90" s="107" t="s">
        <v>111</v>
      </c>
      <c r="N90" s="108"/>
      <c r="O90" s="108"/>
      <c r="P90" s="109"/>
      <c r="Q90" s="24"/>
    </row>
  </sheetData>
  <sheetProtection sheet="1" selectLockedCells="1"/>
  <phoneticPr fontId="0" type="noConversion"/>
  <pageMargins left="0.16" right="0.46" top="0.9" bottom="0.56000000000000005" header="0.34" footer="0.27"/>
  <pageSetup scale="68" fitToWidth="2" fitToHeight="2" orientation="landscape" horizontalDpi="300" verticalDpi="300" r:id="rId1"/>
  <headerFooter alignWithMargins="0">
    <oddHeader>&amp;C&amp;"Arial,Bold"SHIPROCK HIGH SCHOOL
GIRL'S VOLLEYBALL BUDGET
2017-2018</oddHeader>
    <oddFooter>&amp;L&amp;D      &amp;T&amp;C&amp;P of &amp;N&amp;R&amp;F</oddFooter>
  </headerFooter>
  <rowBreaks count="1" manualBreakCount="1">
    <brk id="60"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46E67-0291-49D5-A0FC-0C48D408B53A}">
  <dimension ref="A1:AH51"/>
  <sheetViews>
    <sheetView topLeftCell="N1" zoomScaleNormal="100" workbookViewId="0">
      <selection activeCell="G13" sqref="G13"/>
    </sheetView>
  </sheetViews>
  <sheetFormatPr defaultRowHeight="12.75" x14ac:dyDescent="0.2"/>
  <cols>
    <col min="1" max="1" width="11.7109375" style="95" customWidth="1"/>
    <col min="2" max="2" width="15.7109375" style="95" customWidth="1"/>
    <col min="3" max="3" width="6.7109375" style="95" bestFit="1" customWidth="1"/>
    <col min="4" max="4" width="9.5703125" style="95" bestFit="1" customWidth="1"/>
    <col min="5" max="5" width="8" style="95" bestFit="1" customWidth="1"/>
    <col min="6" max="6" width="11" style="95" customWidth="1"/>
    <col min="7" max="7" width="6.85546875" style="95" bestFit="1" customWidth="1"/>
    <col min="8" max="8" width="10.85546875" style="95" customWidth="1"/>
    <col min="9" max="10" width="9.42578125" style="95" bestFit="1" customWidth="1"/>
    <col min="11" max="11" width="10.5703125" style="95" customWidth="1"/>
    <col min="12" max="12" width="9.28515625" style="95" customWidth="1"/>
    <col min="13" max="13" width="7.42578125" style="95" bestFit="1" customWidth="1"/>
    <col min="14" max="14" width="9.28515625" style="95" bestFit="1" customWidth="1"/>
    <col min="15" max="15" width="8.28515625" style="95" bestFit="1" customWidth="1"/>
    <col min="16" max="16" width="11.7109375" style="95" customWidth="1"/>
    <col min="17" max="17" width="11.140625" style="95" bestFit="1" customWidth="1"/>
    <col min="18" max="18" width="10.7109375" style="95" customWidth="1"/>
    <col min="19" max="19" width="9.5703125" style="95" customWidth="1"/>
    <col min="20" max="20" width="8.42578125" style="95" customWidth="1"/>
    <col min="21" max="21" width="9.140625" style="95"/>
    <col min="22" max="22" width="8.42578125" style="95" customWidth="1"/>
    <col min="23" max="23" width="8.5703125" style="95" bestFit="1" customWidth="1"/>
    <col min="24" max="24" width="11.42578125" style="95" bestFit="1" customWidth="1"/>
    <col min="25" max="25" width="8.28515625" style="95" bestFit="1" customWidth="1"/>
    <col min="26" max="26" width="11" style="95" bestFit="1" customWidth="1"/>
    <col min="27" max="27" width="8.7109375" style="95" customWidth="1"/>
    <col min="28" max="29" width="7.85546875" style="95" bestFit="1" customWidth="1"/>
    <col min="30" max="30" width="11" style="95" customWidth="1"/>
    <col min="31" max="31" width="10.140625" style="95" customWidth="1"/>
    <col min="32" max="32" width="11.42578125" style="95" customWidth="1"/>
    <col min="33" max="33" width="1.7109375" style="95" customWidth="1"/>
    <col min="34" max="34" width="11.85546875" style="95" bestFit="1" customWidth="1"/>
    <col min="35" max="16384" width="9.140625" style="95"/>
  </cols>
  <sheetData>
    <row r="1" spans="1:34" x14ac:dyDescent="0.2">
      <c r="A1" s="26"/>
      <c r="B1" s="92" t="s">
        <v>35</v>
      </c>
      <c r="C1" s="26"/>
      <c r="D1" s="26"/>
      <c r="E1" s="26"/>
      <c r="F1" s="58">
        <f>+Football!F1</f>
        <v>10</v>
      </c>
      <c r="G1" s="59"/>
      <c r="H1" s="58">
        <f>+Football!H1</f>
        <v>90</v>
      </c>
      <c r="I1" s="28">
        <f>+Football!I1</f>
        <v>1.2</v>
      </c>
      <c r="J1" s="28">
        <f>+Football!J1</f>
        <v>22</v>
      </c>
      <c r="K1" s="26"/>
      <c r="L1" s="26" t="s">
        <v>7</v>
      </c>
      <c r="M1" s="26">
        <f>+Football!M1</f>
        <v>0.45</v>
      </c>
      <c r="N1" s="26"/>
      <c r="O1" s="127">
        <f>+Football!O1</f>
        <v>30</v>
      </c>
      <c r="P1" s="26"/>
      <c r="Q1" s="28">
        <f>+Football!Q1</f>
        <v>50</v>
      </c>
      <c r="R1" s="26"/>
      <c r="S1" s="38">
        <f>+Football!S1</f>
        <v>6.2E-2</v>
      </c>
      <c r="T1" s="38">
        <f>+Football!T1</f>
        <v>1.4500000000000001E-2</v>
      </c>
      <c r="U1" s="38">
        <f>+Football!U1</f>
        <v>0.13900000000000001</v>
      </c>
      <c r="V1" s="38">
        <f>+Football!V1</f>
        <v>3.3000000000000002E-2</v>
      </c>
      <c r="W1" s="38">
        <f>+Football!W1</f>
        <v>1.5E-3</v>
      </c>
      <c r="X1" s="26"/>
      <c r="Y1" s="127">
        <f>+Football!Y1</f>
        <v>70</v>
      </c>
      <c r="Z1" s="63"/>
      <c r="AA1" s="38">
        <f>+Football!AA1</f>
        <v>7.0000000000000007E-2</v>
      </c>
      <c r="AB1" s="38"/>
      <c r="AC1" s="38"/>
      <c r="AD1" s="26"/>
      <c r="AE1" s="26"/>
      <c r="AF1" s="26"/>
      <c r="AG1" s="94"/>
      <c r="AH1" s="26" t="s">
        <v>7</v>
      </c>
    </row>
    <row r="2" spans="1:34" x14ac:dyDescent="0.2">
      <c r="A2" s="66"/>
      <c r="B2" s="66"/>
      <c r="C2" s="66" t="s">
        <v>11</v>
      </c>
      <c r="D2" s="66" t="s">
        <v>1</v>
      </c>
      <c r="E2" s="66" t="s">
        <v>30</v>
      </c>
      <c r="F2" s="66" t="s">
        <v>21</v>
      </c>
      <c r="G2" s="66" t="s">
        <v>11</v>
      </c>
      <c r="H2" s="66" t="s">
        <v>2</v>
      </c>
      <c r="I2" s="66" t="s">
        <v>7</v>
      </c>
      <c r="J2" s="66" t="s">
        <v>3</v>
      </c>
      <c r="K2" s="66" t="s">
        <v>17</v>
      </c>
      <c r="L2" s="66" t="s">
        <v>5</v>
      </c>
      <c r="M2" s="66" t="s">
        <v>5</v>
      </c>
      <c r="N2" s="66" t="s">
        <v>5</v>
      </c>
      <c r="O2" s="66" t="s">
        <v>9</v>
      </c>
      <c r="P2" s="66" t="s">
        <v>15</v>
      </c>
      <c r="Q2" s="66" t="s">
        <v>18</v>
      </c>
      <c r="R2" s="66" t="s">
        <v>20</v>
      </c>
      <c r="S2" s="66"/>
      <c r="T2" s="66"/>
      <c r="U2" s="66"/>
      <c r="V2" s="66" t="s">
        <v>24</v>
      </c>
      <c r="W2" s="66"/>
      <c r="X2" s="66" t="s">
        <v>17</v>
      </c>
      <c r="Y2" s="66" t="s">
        <v>11</v>
      </c>
      <c r="Z2" s="66" t="s">
        <v>7</v>
      </c>
      <c r="AA2" s="66" t="s">
        <v>28</v>
      </c>
      <c r="AB2" s="66" t="s">
        <v>46</v>
      </c>
      <c r="AC2" s="66" t="s">
        <v>46</v>
      </c>
      <c r="AD2" s="66" t="s">
        <v>17</v>
      </c>
      <c r="AE2" s="66" t="s">
        <v>33</v>
      </c>
      <c r="AF2" s="66" t="s">
        <v>17</v>
      </c>
      <c r="AG2" s="97"/>
      <c r="AH2" s="66" t="s">
        <v>43</v>
      </c>
    </row>
    <row r="3" spans="1:34" x14ac:dyDescent="0.2">
      <c r="A3" s="68" t="s">
        <v>0</v>
      </c>
      <c r="B3" s="68" t="s">
        <v>45</v>
      </c>
      <c r="C3" s="68" t="s">
        <v>12</v>
      </c>
      <c r="D3" s="68" t="s">
        <v>39</v>
      </c>
      <c r="E3" s="68" t="s">
        <v>31</v>
      </c>
      <c r="F3" s="68" t="s">
        <v>40</v>
      </c>
      <c r="G3" s="68" t="s">
        <v>14</v>
      </c>
      <c r="H3" s="68" t="s">
        <v>41</v>
      </c>
      <c r="I3" s="68" t="s">
        <v>6</v>
      </c>
      <c r="J3" s="68" t="s">
        <v>42</v>
      </c>
      <c r="K3" s="68" t="s">
        <v>4</v>
      </c>
      <c r="L3" s="68" t="s">
        <v>106</v>
      </c>
      <c r="M3" s="68" t="s">
        <v>6</v>
      </c>
      <c r="N3" s="68" t="s">
        <v>16</v>
      </c>
      <c r="O3" s="68" t="s">
        <v>10</v>
      </c>
      <c r="P3" s="68" t="s">
        <v>16</v>
      </c>
      <c r="Q3" s="68" t="s">
        <v>19</v>
      </c>
      <c r="R3" s="68" t="s">
        <v>16</v>
      </c>
      <c r="S3" s="68" t="s">
        <v>22</v>
      </c>
      <c r="T3" s="68" t="s">
        <v>23</v>
      </c>
      <c r="U3" s="68" t="s">
        <v>24</v>
      </c>
      <c r="V3" s="68" t="s">
        <v>25</v>
      </c>
      <c r="W3" s="68" t="s">
        <v>26</v>
      </c>
      <c r="X3" s="68" t="s">
        <v>27</v>
      </c>
      <c r="Y3" s="68" t="s">
        <v>29</v>
      </c>
      <c r="Z3" s="68" t="s">
        <v>8</v>
      </c>
      <c r="AA3" s="68" t="s">
        <v>29</v>
      </c>
      <c r="AB3" s="68" t="s">
        <v>6</v>
      </c>
      <c r="AC3" s="68" t="s">
        <v>13</v>
      </c>
      <c r="AD3" s="68" t="s">
        <v>8</v>
      </c>
      <c r="AE3" s="68" t="s">
        <v>34</v>
      </c>
      <c r="AF3" s="68" t="s">
        <v>16</v>
      </c>
      <c r="AG3" s="99"/>
      <c r="AH3" s="68" t="s">
        <v>44</v>
      </c>
    </row>
    <row r="4" spans="1:34" x14ac:dyDescent="0.2">
      <c r="A4" s="21"/>
      <c r="B4" s="22" t="s">
        <v>162</v>
      </c>
      <c r="C4" s="22">
        <v>50</v>
      </c>
      <c r="D4" s="22">
        <v>0</v>
      </c>
      <c r="E4" s="100">
        <f>+C4*D4</f>
        <v>0</v>
      </c>
      <c r="F4" s="101">
        <f>ROUND(E4*$F$1,2)</f>
        <v>0</v>
      </c>
      <c r="G4" s="23"/>
      <c r="H4" s="101">
        <f>ROUND(G4*$H$1,2)</f>
        <v>0</v>
      </c>
      <c r="I4" s="23"/>
      <c r="J4" s="24"/>
      <c r="K4" s="101">
        <f>ROUND((I4*$I$1)+(J4*$J$1),2)</f>
        <v>0</v>
      </c>
      <c r="L4" s="24"/>
      <c r="M4" s="23"/>
      <c r="N4" s="101">
        <f>ROUND(L4+(M4*$M$1),2)</f>
        <v>0</v>
      </c>
      <c r="O4" s="23">
        <v>2</v>
      </c>
      <c r="P4" s="101">
        <f>ROUND(O4*$O$1,2)</f>
        <v>60</v>
      </c>
      <c r="Q4" s="23">
        <v>0</v>
      </c>
      <c r="R4" s="101">
        <f>ROUND(Q4*$Q$1,2)</f>
        <v>0</v>
      </c>
      <c r="S4" s="101">
        <f>ROUND(($P4+$R4+($J$1*$J4))*$S$1,2)</f>
        <v>3.72</v>
      </c>
      <c r="T4" s="101">
        <f>ROUND(($P4+$R4+($J$1*$J4))*T$1,2)</f>
        <v>0.87</v>
      </c>
      <c r="U4" s="101">
        <f>ROUND(($P4+$R4+($J$1*$J4))*U$1,2)</f>
        <v>8.34</v>
      </c>
      <c r="V4" s="101">
        <f>ROUND(($P4+$R4+($J$1*$J4))*V$1,2)</f>
        <v>1.98</v>
      </c>
      <c r="W4" s="101">
        <f>ROUND(($P4+$R4+($J$1*$J4))*W$1,2)</f>
        <v>0.09</v>
      </c>
      <c r="X4" s="101">
        <f>+P4+R4+SUM(S4:W4)</f>
        <v>75</v>
      </c>
      <c r="Y4" s="23"/>
      <c r="Z4" s="101">
        <f>ROUND(Y4*$Y$1,2)</f>
        <v>0</v>
      </c>
      <c r="AA4" s="101">
        <f>ROUND(Z4*$AA$1,2)</f>
        <v>0</v>
      </c>
      <c r="AB4" s="24"/>
      <c r="AC4" s="24"/>
      <c r="AD4" s="101">
        <f>SUM(Z4:AC4)</f>
        <v>0</v>
      </c>
      <c r="AE4" s="24"/>
      <c r="AF4" s="101">
        <f>+F4+H4+K4+N4+X4+AD4+AE4</f>
        <v>75</v>
      </c>
      <c r="AG4" s="102"/>
      <c r="AH4" s="24"/>
    </row>
    <row r="5" spans="1:34" x14ac:dyDescent="0.2">
      <c r="A5" s="21"/>
      <c r="B5" s="22" t="s">
        <v>162</v>
      </c>
      <c r="C5" s="22">
        <v>50</v>
      </c>
      <c r="D5" s="22">
        <v>0</v>
      </c>
      <c r="E5" s="100">
        <f t="shared" ref="E5:E23" si="0">+C5*D5</f>
        <v>0</v>
      </c>
      <c r="F5" s="101">
        <f t="shared" ref="F5:F23" si="1">ROUND(E5*$F$1,2)</f>
        <v>0</v>
      </c>
      <c r="G5" s="23"/>
      <c r="H5" s="101">
        <f t="shared" ref="H5:H23" si="2">ROUND(G5*$H$1,2)</f>
        <v>0</v>
      </c>
      <c r="I5" s="23"/>
      <c r="J5" s="24"/>
      <c r="K5" s="101">
        <f t="shared" ref="K5:K23" si="3">ROUND((I5*$I$1)+(J5*$J$1),2)</f>
        <v>0</v>
      </c>
      <c r="L5" s="24"/>
      <c r="M5" s="23"/>
      <c r="N5" s="101">
        <f t="shared" ref="N5:N23" si="4">ROUND(L5+(M5*$M$1),2)</f>
        <v>0</v>
      </c>
      <c r="O5" s="23">
        <v>2</v>
      </c>
      <c r="P5" s="101">
        <f t="shared" ref="P5:P23" si="5">ROUND(O5*$O$1,2)</f>
        <v>60</v>
      </c>
      <c r="Q5" s="23">
        <v>0</v>
      </c>
      <c r="R5" s="101">
        <f t="shared" ref="R5:R23" si="6">ROUND(Q5*$Q$1,2)</f>
        <v>0</v>
      </c>
      <c r="S5" s="101">
        <f t="shared" ref="S5:S23" si="7">ROUND(($P5+$R5+($J$1*$J5))*$S$1,2)</f>
        <v>3.72</v>
      </c>
      <c r="T5" s="101">
        <f t="shared" ref="T5:W23" si="8">ROUND(($P5+$R5+($J$1*$J5))*T$1,2)</f>
        <v>0.87</v>
      </c>
      <c r="U5" s="101">
        <f t="shared" si="8"/>
        <v>8.34</v>
      </c>
      <c r="V5" s="101">
        <f t="shared" si="8"/>
        <v>1.98</v>
      </c>
      <c r="W5" s="101">
        <f t="shared" si="8"/>
        <v>0.09</v>
      </c>
      <c r="X5" s="101">
        <f t="shared" ref="X5:X23" si="9">+P5+R5+SUM(S5:W5)</f>
        <v>75</v>
      </c>
      <c r="Y5" s="23"/>
      <c r="Z5" s="101">
        <f t="shared" ref="Z5:Z23" si="10">ROUND(Y5*$Y$1,2)</f>
        <v>0</v>
      </c>
      <c r="AA5" s="101">
        <f t="shared" ref="AA5:AA23" si="11">ROUND(Z5*$AA$1,2)</f>
        <v>0</v>
      </c>
      <c r="AB5" s="24"/>
      <c r="AC5" s="24"/>
      <c r="AD5" s="101">
        <f t="shared" ref="AD5:AD23" si="12">SUM(Z5:AC5)</f>
        <v>0</v>
      </c>
      <c r="AE5" s="24"/>
      <c r="AF5" s="101">
        <f t="shared" ref="AF5:AF23" si="13">+F5+H5+K5+N5+X5+AD5+AE5</f>
        <v>75</v>
      </c>
      <c r="AG5" s="102"/>
      <c r="AH5" s="24"/>
    </row>
    <row r="6" spans="1:34" x14ac:dyDescent="0.2">
      <c r="A6" s="21"/>
      <c r="B6" s="22" t="s">
        <v>163</v>
      </c>
      <c r="C6" s="22">
        <v>50</v>
      </c>
      <c r="D6" s="22">
        <v>2</v>
      </c>
      <c r="E6" s="100">
        <f t="shared" si="0"/>
        <v>100</v>
      </c>
      <c r="F6" s="101">
        <f t="shared" si="1"/>
        <v>1000</v>
      </c>
      <c r="G6" s="23"/>
      <c r="H6" s="101">
        <f t="shared" si="2"/>
        <v>0</v>
      </c>
      <c r="I6" s="23">
        <v>200</v>
      </c>
      <c r="J6" s="24">
        <v>12</v>
      </c>
      <c r="K6" s="101">
        <f t="shared" si="3"/>
        <v>504</v>
      </c>
      <c r="L6" s="24"/>
      <c r="M6" s="23"/>
      <c r="N6" s="101">
        <f t="shared" si="4"/>
        <v>0</v>
      </c>
      <c r="O6" s="23"/>
      <c r="P6" s="101">
        <f t="shared" si="5"/>
        <v>0</v>
      </c>
      <c r="Q6" s="23">
        <v>0</v>
      </c>
      <c r="R6" s="101">
        <f t="shared" si="6"/>
        <v>0</v>
      </c>
      <c r="S6" s="101">
        <f t="shared" si="7"/>
        <v>16.37</v>
      </c>
      <c r="T6" s="101">
        <f t="shared" si="8"/>
        <v>3.83</v>
      </c>
      <c r="U6" s="101">
        <f t="shared" si="8"/>
        <v>36.700000000000003</v>
      </c>
      <c r="V6" s="101">
        <f t="shared" si="8"/>
        <v>8.7100000000000009</v>
      </c>
      <c r="W6" s="101">
        <f t="shared" si="8"/>
        <v>0.4</v>
      </c>
      <c r="X6" s="101">
        <f t="shared" si="9"/>
        <v>66.010000000000019</v>
      </c>
      <c r="Y6" s="23"/>
      <c r="Z6" s="101">
        <f t="shared" si="10"/>
        <v>0</v>
      </c>
      <c r="AA6" s="101">
        <f t="shared" si="11"/>
        <v>0</v>
      </c>
      <c r="AB6" s="24"/>
      <c r="AC6" s="24"/>
      <c r="AD6" s="101">
        <f t="shared" si="12"/>
        <v>0</v>
      </c>
      <c r="AE6" s="24">
        <v>100</v>
      </c>
      <c r="AF6" s="101">
        <f t="shared" si="13"/>
        <v>1670.01</v>
      </c>
      <c r="AG6" s="102"/>
      <c r="AH6" s="24"/>
    </row>
    <row r="7" spans="1:34" x14ac:dyDescent="0.2">
      <c r="A7" s="21"/>
      <c r="B7" s="22" t="s">
        <v>164</v>
      </c>
      <c r="C7" s="22">
        <v>50</v>
      </c>
      <c r="D7" s="22">
        <v>4</v>
      </c>
      <c r="E7" s="100">
        <f t="shared" si="0"/>
        <v>200</v>
      </c>
      <c r="F7" s="101">
        <f t="shared" si="1"/>
        <v>2000</v>
      </c>
      <c r="G7" s="23">
        <v>14</v>
      </c>
      <c r="H7" s="101">
        <f t="shared" si="2"/>
        <v>1260</v>
      </c>
      <c r="I7" s="23">
        <v>500</v>
      </c>
      <c r="J7" s="24">
        <v>48</v>
      </c>
      <c r="K7" s="101">
        <f t="shared" si="3"/>
        <v>1656</v>
      </c>
      <c r="L7" s="24"/>
      <c r="M7" s="23"/>
      <c r="N7" s="101">
        <f t="shared" si="4"/>
        <v>0</v>
      </c>
      <c r="O7" s="23"/>
      <c r="P7" s="101">
        <f t="shared" si="5"/>
        <v>0</v>
      </c>
      <c r="Q7" s="23"/>
      <c r="R7" s="101">
        <f t="shared" si="6"/>
        <v>0</v>
      </c>
      <c r="S7" s="101">
        <f t="shared" si="7"/>
        <v>65.47</v>
      </c>
      <c r="T7" s="101">
        <f t="shared" si="8"/>
        <v>15.31</v>
      </c>
      <c r="U7" s="101">
        <f t="shared" si="8"/>
        <v>146.78</v>
      </c>
      <c r="V7" s="101">
        <f t="shared" si="8"/>
        <v>34.85</v>
      </c>
      <c r="W7" s="101">
        <f t="shared" si="8"/>
        <v>1.58</v>
      </c>
      <c r="X7" s="101">
        <f t="shared" si="9"/>
        <v>263.99</v>
      </c>
      <c r="Y7" s="23"/>
      <c r="Z7" s="101">
        <f t="shared" si="10"/>
        <v>0</v>
      </c>
      <c r="AA7" s="101">
        <f t="shared" si="11"/>
        <v>0</v>
      </c>
      <c r="AB7" s="24"/>
      <c r="AC7" s="24"/>
      <c r="AD7" s="101">
        <f t="shared" si="12"/>
        <v>0</v>
      </c>
      <c r="AE7" s="24">
        <v>100</v>
      </c>
      <c r="AF7" s="101">
        <f t="shared" si="13"/>
        <v>5279.99</v>
      </c>
      <c r="AG7" s="102"/>
      <c r="AH7" s="24"/>
    </row>
    <row r="8" spans="1:34" x14ac:dyDescent="0.2">
      <c r="A8" s="21"/>
      <c r="B8" s="22" t="s">
        <v>162</v>
      </c>
      <c r="C8" s="22">
        <v>50</v>
      </c>
      <c r="D8" s="22">
        <v>0</v>
      </c>
      <c r="E8" s="100">
        <f t="shared" si="0"/>
        <v>0</v>
      </c>
      <c r="F8" s="101">
        <f t="shared" si="1"/>
        <v>0</v>
      </c>
      <c r="G8" s="23"/>
      <c r="H8" s="101">
        <f t="shared" si="2"/>
        <v>0</v>
      </c>
      <c r="I8" s="23"/>
      <c r="J8" s="24"/>
      <c r="K8" s="101">
        <f t="shared" si="3"/>
        <v>0</v>
      </c>
      <c r="L8" s="24"/>
      <c r="M8" s="23"/>
      <c r="N8" s="101">
        <f t="shared" si="4"/>
        <v>0</v>
      </c>
      <c r="O8" s="23">
        <v>2</v>
      </c>
      <c r="P8" s="101">
        <f t="shared" si="5"/>
        <v>60</v>
      </c>
      <c r="Q8" s="23">
        <v>0</v>
      </c>
      <c r="R8" s="101">
        <f t="shared" si="6"/>
        <v>0</v>
      </c>
      <c r="S8" s="101">
        <f t="shared" si="7"/>
        <v>3.72</v>
      </c>
      <c r="T8" s="101">
        <f t="shared" si="8"/>
        <v>0.87</v>
      </c>
      <c r="U8" s="101">
        <f t="shared" si="8"/>
        <v>8.34</v>
      </c>
      <c r="V8" s="101">
        <f t="shared" si="8"/>
        <v>1.98</v>
      </c>
      <c r="W8" s="101">
        <f t="shared" si="8"/>
        <v>0.09</v>
      </c>
      <c r="X8" s="101">
        <f t="shared" si="9"/>
        <v>75</v>
      </c>
      <c r="Y8" s="23">
        <v>1</v>
      </c>
      <c r="Z8" s="101">
        <f t="shared" si="10"/>
        <v>70</v>
      </c>
      <c r="AA8" s="101">
        <f t="shared" si="11"/>
        <v>4.9000000000000004</v>
      </c>
      <c r="AB8" s="24">
        <v>125</v>
      </c>
      <c r="AC8" s="24">
        <v>10</v>
      </c>
      <c r="AD8" s="101">
        <f t="shared" si="12"/>
        <v>209.9</v>
      </c>
      <c r="AE8" s="24"/>
      <c r="AF8" s="101">
        <f t="shared" si="13"/>
        <v>284.89999999999998</v>
      </c>
      <c r="AG8" s="102"/>
      <c r="AH8" s="24"/>
    </row>
    <row r="9" spans="1:34" x14ac:dyDescent="0.2">
      <c r="A9" s="21"/>
      <c r="B9" s="22" t="s">
        <v>165</v>
      </c>
      <c r="C9" s="22">
        <v>50</v>
      </c>
      <c r="D9" s="22">
        <v>0</v>
      </c>
      <c r="E9" s="100">
        <f t="shared" si="0"/>
        <v>0</v>
      </c>
      <c r="F9" s="101">
        <f t="shared" si="1"/>
        <v>0</v>
      </c>
      <c r="G9" s="23"/>
      <c r="H9" s="101">
        <f t="shared" si="2"/>
        <v>0</v>
      </c>
      <c r="I9" s="23">
        <v>60</v>
      </c>
      <c r="J9" s="24">
        <v>6</v>
      </c>
      <c r="K9" s="101">
        <f t="shared" si="3"/>
        <v>204</v>
      </c>
      <c r="L9" s="24"/>
      <c r="M9" s="23"/>
      <c r="N9" s="101">
        <f t="shared" si="4"/>
        <v>0</v>
      </c>
      <c r="O9" s="23"/>
      <c r="P9" s="101">
        <f t="shared" si="5"/>
        <v>0</v>
      </c>
      <c r="Q9" s="23"/>
      <c r="R9" s="101">
        <f t="shared" si="6"/>
        <v>0</v>
      </c>
      <c r="S9" s="101">
        <f t="shared" si="7"/>
        <v>8.18</v>
      </c>
      <c r="T9" s="101">
        <f t="shared" si="8"/>
        <v>1.91</v>
      </c>
      <c r="U9" s="101">
        <f t="shared" si="8"/>
        <v>18.350000000000001</v>
      </c>
      <c r="V9" s="101">
        <f t="shared" si="8"/>
        <v>4.3600000000000003</v>
      </c>
      <c r="W9" s="101">
        <f t="shared" si="8"/>
        <v>0.2</v>
      </c>
      <c r="X9" s="101">
        <f t="shared" si="9"/>
        <v>33.000000000000007</v>
      </c>
      <c r="Y9" s="23"/>
      <c r="Z9" s="101">
        <f t="shared" si="10"/>
        <v>0</v>
      </c>
      <c r="AA9" s="101">
        <f t="shared" si="11"/>
        <v>0</v>
      </c>
      <c r="AB9" s="24"/>
      <c r="AC9" s="24"/>
      <c r="AD9" s="101">
        <f t="shared" si="12"/>
        <v>0</v>
      </c>
      <c r="AE9" s="24">
        <v>100</v>
      </c>
      <c r="AF9" s="101">
        <f t="shared" si="13"/>
        <v>337</v>
      </c>
      <c r="AG9" s="102"/>
      <c r="AH9" s="24"/>
    </row>
    <row r="10" spans="1:34" x14ac:dyDescent="0.2">
      <c r="A10" s="21"/>
      <c r="B10" s="22" t="s">
        <v>166</v>
      </c>
      <c r="C10" s="22">
        <v>50</v>
      </c>
      <c r="D10" s="22">
        <v>4</v>
      </c>
      <c r="E10" s="100">
        <f t="shared" si="0"/>
        <v>200</v>
      </c>
      <c r="F10" s="101">
        <f t="shared" si="1"/>
        <v>2000</v>
      </c>
      <c r="G10" s="23">
        <v>14</v>
      </c>
      <c r="H10" s="101">
        <f t="shared" si="2"/>
        <v>1260</v>
      </c>
      <c r="I10" s="23">
        <v>850</v>
      </c>
      <c r="J10" s="24">
        <v>24</v>
      </c>
      <c r="K10" s="101">
        <f t="shared" si="3"/>
        <v>1548</v>
      </c>
      <c r="L10" s="24"/>
      <c r="M10" s="23"/>
      <c r="N10" s="101">
        <f t="shared" si="4"/>
        <v>0</v>
      </c>
      <c r="O10" s="23"/>
      <c r="P10" s="101">
        <f t="shared" si="5"/>
        <v>0</v>
      </c>
      <c r="Q10" s="23"/>
      <c r="R10" s="101">
        <f t="shared" si="6"/>
        <v>0</v>
      </c>
      <c r="S10" s="101">
        <f t="shared" si="7"/>
        <v>32.74</v>
      </c>
      <c r="T10" s="101">
        <f t="shared" si="8"/>
        <v>7.66</v>
      </c>
      <c r="U10" s="101">
        <f t="shared" si="8"/>
        <v>73.39</v>
      </c>
      <c r="V10" s="101">
        <f t="shared" si="8"/>
        <v>17.420000000000002</v>
      </c>
      <c r="W10" s="101">
        <f t="shared" si="8"/>
        <v>0.79</v>
      </c>
      <c r="X10" s="101">
        <f t="shared" si="9"/>
        <v>132</v>
      </c>
      <c r="Y10" s="23"/>
      <c r="Z10" s="101">
        <f t="shared" si="10"/>
        <v>0</v>
      </c>
      <c r="AA10" s="101">
        <f t="shared" si="11"/>
        <v>0</v>
      </c>
      <c r="AB10" s="24"/>
      <c r="AC10" s="24"/>
      <c r="AD10" s="101">
        <f t="shared" si="12"/>
        <v>0</v>
      </c>
      <c r="AE10" s="24">
        <v>100</v>
      </c>
      <c r="AF10" s="101">
        <f t="shared" si="13"/>
        <v>5040</v>
      </c>
      <c r="AG10" s="102"/>
      <c r="AH10" s="24"/>
    </row>
    <row r="11" spans="1:34" x14ac:dyDescent="0.2">
      <c r="A11" s="21"/>
      <c r="B11" s="22" t="s">
        <v>167</v>
      </c>
      <c r="C11" s="22">
        <v>50</v>
      </c>
      <c r="D11" s="22">
        <v>1</v>
      </c>
      <c r="E11" s="100">
        <f t="shared" si="0"/>
        <v>50</v>
      </c>
      <c r="F11" s="101">
        <f t="shared" si="1"/>
        <v>500</v>
      </c>
      <c r="G11" s="23"/>
      <c r="H11" s="101">
        <f t="shared" si="2"/>
        <v>0</v>
      </c>
      <c r="I11" s="23">
        <v>100</v>
      </c>
      <c r="J11" s="24">
        <v>6</v>
      </c>
      <c r="K11" s="101">
        <f t="shared" si="3"/>
        <v>252</v>
      </c>
      <c r="L11" s="24"/>
      <c r="M11" s="23"/>
      <c r="N11" s="101">
        <f t="shared" si="4"/>
        <v>0</v>
      </c>
      <c r="O11" s="23"/>
      <c r="P11" s="101">
        <f t="shared" si="5"/>
        <v>0</v>
      </c>
      <c r="Q11" s="23"/>
      <c r="R11" s="101">
        <f t="shared" si="6"/>
        <v>0</v>
      </c>
      <c r="S11" s="101">
        <f t="shared" si="7"/>
        <v>8.18</v>
      </c>
      <c r="T11" s="101">
        <f t="shared" si="8"/>
        <v>1.91</v>
      </c>
      <c r="U11" s="101">
        <f t="shared" si="8"/>
        <v>18.350000000000001</v>
      </c>
      <c r="V11" s="101">
        <f t="shared" si="8"/>
        <v>4.3600000000000003</v>
      </c>
      <c r="W11" s="101">
        <f t="shared" si="8"/>
        <v>0.2</v>
      </c>
      <c r="X11" s="101">
        <f t="shared" si="9"/>
        <v>33.000000000000007</v>
      </c>
      <c r="Y11" s="23"/>
      <c r="Z11" s="101">
        <f t="shared" si="10"/>
        <v>0</v>
      </c>
      <c r="AA11" s="101">
        <f t="shared" si="11"/>
        <v>0</v>
      </c>
      <c r="AB11" s="24"/>
      <c r="AC11" s="24"/>
      <c r="AD11" s="101">
        <f t="shared" si="12"/>
        <v>0</v>
      </c>
      <c r="AE11" s="24">
        <v>100</v>
      </c>
      <c r="AF11" s="101">
        <f t="shared" si="13"/>
        <v>885</v>
      </c>
      <c r="AG11" s="102"/>
      <c r="AH11" s="24"/>
    </row>
    <row r="12" spans="1:34" x14ac:dyDescent="0.2">
      <c r="A12" s="21"/>
      <c r="B12" s="22" t="s">
        <v>168</v>
      </c>
      <c r="C12" s="22">
        <v>50</v>
      </c>
      <c r="D12" s="22">
        <v>2</v>
      </c>
      <c r="E12" s="100">
        <f t="shared" si="0"/>
        <v>100</v>
      </c>
      <c r="F12" s="101">
        <f t="shared" si="1"/>
        <v>1000</v>
      </c>
      <c r="G12" s="23">
        <v>14</v>
      </c>
      <c r="H12" s="101">
        <f t="shared" si="2"/>
        <v>1260</v>
      </c>
      <c r="I12" s="23">
        <v>400</v>
      </c>
      <c r="J12" s="24">
        <v>24</v>
      </c>
      <c r="K12" s="101">
        <f t="shared" si="3"/>
        <v>1008</v>
      </c>
      <c r="L12" s="24"/>
      <c r="M12" s="23"/>
      <c r="N12" s="101">
        <f t="shared" si="4"/>
        <v>0</v>
      </c>
      <c r="O12" s="23"/>
      <c r="P12" s="101">
        <f t="shared" si="5"/>
        <v>0</v>
      </c>
      <c r="Q12" s="23"/>
      <c r="R12" s="101">
        <f t="shared" si="6"/>
        <v>0</v>
      </c>
      <c r="S12" s="101">
        <f t="shared" si="7"/>
        <v>32.74</v>
      </c>
      <c r="T12" s="101">
        <f t="shared" si="8"/>
        <v>7.66</v>
      </c>
      <c r="U12" s="101">
        <f t="shared" si="8"/>
        <v>73.39</v>
      </c>
      <c r="V12" s="101">
        <f t="shared" si="8"/>
        <v>17.420000000000002</v>
      </c>
      <c r="W12" s="101">
        <f t="shared" si="8"/>
        <v>0.79</v>
      </c>
      <c r="X12" s="101">
        <f t="shared" si="9"/>
        <v>132</v>
      </c>
      <c r="Y12" s="23"/>
      <c r="Z12" s="101">
        <f t="shared" si="10"/>
        <v>0</v>
      </c>
      <c r="AA12" s="101">
        <f t="shared" si="11"/>
        <v>0</v>
      </c>
      <c r="AB12" s="24"/>
      <c r="AC12" s="24"/>
      <c r="AD12" s="101">
        <f t="shared" si="12"/>
        <v>0</v>
      </c>
      <c r="AE12" s="24">
        <v>100</v>
      </c>
      <c r="AF12" s="101">
        <f t="shared" si="13"/>
        <v>3500</v>
      </c>
      <c r="AG12" s="102"/>
      <c r="AH12" s="24"/>
    </row>
    <row r="13" spans="1:34" x14ac:dyDescent="0.2">
      <c r="A13" s="21"/>
      <c r="B13" s="22" t="s">
        <v>169</v>
      </c>
      <c r="C13" s="22">
        <v>50</v>
      </c>
      <c r="D13" s="22">
        <v>2</v>
      </c>
      <c r="E13" s="100">
        <f t="shared" si="0"/>
        <v>100</v>
      </c>
      <c r="F13" s="101">
        <f t="shared" si="1"/>
        <v>1000</v>
      </c>
      <c r="G13" s="23">
        <v>14</v>
      </c>
      <c r="H13" s="101">
        <f t="shared" si="2"/>
        <v>1260</v>
      </c>
      <c r="I13" s="23">
        <v>450</v>
      </c>
      <c r="J13" s="24">
        <v>24</v>
      </c>
      <c r="K13" s="101">
        <f t="shared" si="3"/>
        <v>1068</v>
      </c>
      <c r="L13" s="24"/>
      <c r="M13" s="23"/>
      <c r="N13" s="101">
        <f t="shared" si="4"/>
        <v>0</v>
      </c>
      <c r="O13" s="23"/>
      <c r="P13" s="101">
        <f t="shared" si="5"/>
        <v>0</v>
      </c>
      <c r="Q13" s="23"/>
      <c r="R13" s="101">
        <f t="shared" si="6"/>
        <v>0</v>
      </c>
      <c r="S13" s="101">
        <f t="shared" si="7"/>
        <v>32.74</v>
      </c>
      <c r="T13" s="101">
        <f t="shared" si="8"/>
        <v>7.66</v>
      </c>
      <c r="U13" s="101">
        <f t="shared" si="8"/>
        <v>73.39</v>
      </c>
      <c r="V13" s="101">
        <f t="shared" si="8"/>
        <v>17.420000000000002</v>
      </c>
      <c r="W13" s="101">
        <f t="shared" si="8"/>
        <v>0.79</v>
      </c>
      <c r="X13" s="101">
        <f t="shared" si="9"/>
        <v>132</v>
      </c>
      <c r="Y13" s="23"/>
      <c r="Z13" s="101">
        <f t="shared" si="10"/>
        <v>0</v>
      </c>
      <c r="AA13" s="101">
        <f t="shared" si="11"/>
        <v>0</v>
      </c>
      <c r="AB13" s="24"/>
      <c r="AC13" s="24"/>
      <c r="AD13" s="101">
        <f t="shared" si="12"/>
        <v>0</v>
      </c>
      <c r="AE13" s="24">
        <v>100</v>
      </c>
      <c r="AF13" s="101">
        <f t="shared" si="13"/>
        <v>3560</v>
      </c>
      <c r="AG13" s="102"/>
      <c r="AH13" s="24"/>
    </row>
    <row r="14" spans="1:34" x14ac:dyDescent="0.2">
      <c r="A14" s="21"/>
      <c r="B14" s="22" t="s">
        <v>170</v>
      </c>
      <c r="C14" s="22">
        <v>50</v>
      </c>
      <c r="D14" s="22">
        <v>1</v>
      </c>
      <c r="E14" s="100">
        <f t="shared" si="0"/>
        <v>50</v>
      </c>
      <c r="F14" s="101">
        <f t="shared" si="1"/>
        <v>500</v>
      </c>
      <c r="G14" s="23"/>
      <c r="H14" s="101">
        <f t="shared" si="2"/>
        <v>0</v>
      </c>
      <c r="I14" s="23">
        <v>250</v>
      </c>
      <c r="J14" s="24">
        <v>6</v>
      </c>
      <c r="K14" s="101">
        <f t="shared" si="3"/>
        <v>432</v>
      </c>
      <c r="L14" s="24"/>
      <c r="M14" s="23"/>
      <c r="N14" s="101">
        <f t="shared" si="4"/>
        <v>0</v>
      </c>
      <c r="O14" s="23"/>
      <c r="P14" s="101">
        <f t="shared" si="5"/>
        <v>0</v>
      </c>
      <c r="Q14" s="23"/>
      <c r="R14" s="101">
        <f t="shared" si="6"/>
        <v>0</v>
      </c>
      <c r="S14" s="101">
        <f t="shared" si="7"/>
        <v>8.18</v>
      </c>
      <c r="T14" s="101">
        <f t="shared" si="8"/>
        <v>1.91</v>
      </c>
      <c r="U14" s="101">
        <f t="shared" si="8"/>
        <v>18.350000000000001</v>
      </c>
      <c r="V14" s="101">
        <f t="shared" si="8"/>
        <v>4.3600000000000003</v>
      </c>
      <c r="W14" s="101">
        <f t="shared" si="8"/>
        <v>0.2</v>
      </c>
      <c r="X14" s="101">
        <f t="shared" si="9"/>
        <v>33.000000000000007</v>
      </c>
      <c r="Y14" s="23"/>
      <c r="Z14" s="101">
        <f t="shared" si="10"/>
        <v>0</v>
      </c>
      <c r="AA14" s="101">
        <f t="shared" si="11"/>
        <v>0</v>
      </c>
      <c r="AB14" s="24"/>
      <c r="AC14" s="24"/>
      <c r="AD14" s="101">
        <f t="shared" si="12"/>
        <v>0</v>
      </c>
      <c r="AE14" s="24"/>
      <c r="AF14" s="101">
        <f t="shared" si="13"/>
        <v>965</v>
      </c>
      <c r="AG14" s="102"/>
      <c r="AH14" s="24"/>
    </row>
    <row r="15" spans="1:34" x14ac:dyDescent="0.2">
      <c r="A15" s="21"/>
      <c r="B15" s="22"/>
      <c r="C15" s="22"/>
      <c r="D15" s="22"/>
      <c r="E15" s="100">
        <f t="shared" si="0"/>
        <v>0</v>
      </c>
      <c r="F15" s="101">
        <f t="shared" si="1"/>
        <v>0</v>
      </c>
      <c r="G15" s="23"/>
      <c r="H15" s="101">
        <f t="shared" si="2"/>
        <v>0</v>
      </c>
      <c r="I15" s="23"/>
      <c r="J15" s="24"/>
      <c r="K15" s="101">
        <f t="shared" si="3"/>
        <v>0</v>
      </c>
      <c r="L15" s="24"/>
      <c r="M15" s="23"/>
      <c r="N15" s="101">
        <f t="shared" si="4"/>
        <v>0</v>
      </c>
      <c r="O15" s="23"/>
      <c r="P15" s="101">
        <f t="shared" si="5"/>
        <v>0</v>
      </c>
      <c r="Q15" s="23"/>
      <c r="R15" s="101">
        <f t="shared" si="6"/>
        <v>0</v>
      </c>
      <c r="S15" s="101">
        <f t="shared" si="7"/>
        <v>0</v>
      </c>
      <c r="T15" s="101">
        <f t="shared" si="8"/>
        <v>0</v>
      </c>
      <c r="U15" s="101">
        <f t="shared" si="8"/>
        <v>0</v>
      </c>
      <c r="V15" s="101">
        <f t="shared" si="8"/>
        <v>0</v>
      </c>
      <c r="W15" s="101">
        <f t="shared" si="8"/>
        <v>0</v>
      </c>
      <c r="X15" s="101">
        <f t="shared" si="9"/>
        <v>0</v>
      </c>
      <c r="Y15" s="23"/>
      <c r="Z15" s="101">
        <f t="shared" si="10"/>
        <v>0</v>
      </c>
      <c r="AA15" s="101">
        <f t="shared" si="11"/>
        <v>0</v>
      </c>
      <c r="AB15" s="24"/>
      <c r="AC15" s="24"/>
      <c r="AD15" s="101">
        <f t="shared" si="12"/>
        <v>0</v>
      </c>
      <c r="AE15" s="24"/>
      <c r="AF15" s="101">
        <f t="shared" si="13"/>
        <v>0</v>
      </c>
      <c r="AG15" s="102"/>
      <c r="AH15" s="24"/>
    </row>
    <row r="16" spans="1:34" x14ac:dyDescent="0.2">
      <c r="A16" s="21"/>
      <c r="B16" s="22"/>
      <c r="C16" s="22"/>
      <c r="D16" s="22"/>
      <c r="E16" s="100">
        <f t="shared" si="0"/>
        <v>0</v>
      </c>
      <c r="F16" s="101">
        <f t="shared" si="1"/>
        <v>0</v>
      </c>
      <c r="G16" s="23"/>
      <c r="H16" s="101">
        <f t="shared" si="2"/>
        <v>0</v>
      </c>
      <c r="I16" s="23"/>
      <c r="J16" s="24"/>
      <c r="K16" s="101">
        <f t="shared" si="3"/>
        <v>0</v>
      </c>
      <c r="L16" s="24"/>
      <c r="M16" s="23"/>
      <c r="N16" s="101">
        <f t="shared" si="4"/>
        <v>0</v>
      </c>
      <c r="O16" s="23"/>
      <c r="P16" s="101">
        <f t="shared" si="5"/>
        <v>0</v>
      </c>
      <c r="Q16" s="23"/>
      <c r="R16" s="101">
        <f t="shared" si="6"/>
        <v>0</v>
      </c>
      <c r="S16" s="101">
        <f t="shared" si="7"/>
        <v>0</v>
      </c>
      <c r="T16" s="101">
        <f t="shared" si="8"/>
        <v>0</v>
      </c>
      <c r="U16" s="101">
        <f t="shared" si="8"/>
        <v>0</v>
      </c>
      <c r="V16" s="101">
        <f t="shared" si="8"/>
        <v>0</v>
      </c>
      <c r="W16" s="101">
        <f t="shared" si="8"/>
        <v>0</v>
      </c>
      <c r="X16" s="101">
        <f t="shared" si="9"/>
        <v>0</v>
      </c>
      <c r="Y16" s="23"/>
      <c r="Z16" s="101">
        <f t="shared" si="10"/>
        <v>0</v>
      </c>
      <c r="AA16" s="101">
        <f t="shared" si="11"/>
        <v>0</v>
      </c>
      <c r="AB16" s="24"/>
      <c r="AC16" s="24"/>
      <c r="AD16" s="101">
        <f t="shared" si="12"/>
        <v>0</v>
      </c>
      <c r="AE16" s="24"/>
      <c r="AF16" s="101">
        <f t="shared" si="13"/>
        <v>0</v>
      </c>
      <c r="AG16" s="102"/>
      <c r="AH16" s="24"/>
    </row>
    <row r="17" spans="1:34" x14ac:dyDescent="0.2">
      <c r="A17" s="21"/>
      <c r="B17" s="22"/>
      <c r="C17" s="22"/>
      <c r="D17" s="22"/>
      <c r="E17" s="100">
        <f t="shared" si="0"/>
        <v>0</v>
      </c>
      <c r="F17" s="101">
        <f t="shared" si="1"/>
        <v>0</v>
      </c>
      <c r="G17" s="23"/>
      <c r="H17" s="101">
        <f t="shared" si="2"/>
        <v>0</v>
      </c>
      <c r="I17" s="23"/>
      <c r="J17" s="24"/>
      <c r="K17" s="101">
        <f t="shared" si="3"/>
        <v>0</v>
      </c>
      <c r="L17" s="24"/>
      <c r="M17" s="23"/>
      <c r="N17" s="101">
        <f t="shared" si="4"/>
        <v>0</v>
      </c>
      <c r="O17" s="23"/>
      <c r="P17" s="101">
        <f t="shared" si="5"/>
        <v>0</v>
      </c>
      <c r="Q17" s="23"/>
      <c r="R17" s="101">
        <f t="shared" si="6"/>
        <v>0</v>
      </c>
      <c r="S17" s="101">
        <f t="shared" si="7"/>
        <v>0</v>
      </c>
      <c r="T17" s="101">
        <f t="shared" si="8"/>
        <v>0</v>
      </c>
      <c r="U17" s="101">
        <f t="shared" si="8"/>
        <v>0</v>
      </c>
      <c r="V17" s="101">
        <f t="shared" si="8"/>
        <v>0</v>
      </c>
      <c r="W17" s="101">
        <f t="shared" si="8"/>
        <v>0</v>
      </c>
      <c r="X17" s="101">
        <f t="shared" si="9"/>
        <v>0</v>
      </c>
      <c r="Y17" s="23"/>
      <c r="Z17" s="101">
        <f t="shared" si="10"/>
        <v>0</v>
      </c>
      <c r="AA17" s="101">
        <f t="shared" si="11"/>
        <v>0</v>
      </c>
      <c r="AB17" s="24"/>
      <c r="AC17" s="24"/>
      <c r="AD17" s="101">
        <f t="shared" si="12"/>
        <v>0</v>
      </c>
      <c r="AE17" s="24"/>
      <c r="AF17" s="101">
        <f t="shared" si="13"/>
        <v>0</v>
      </c>
      <c r="AG17" s="102"/>
      <c r="AH17" s="24"/>
    </row>
    <row r="18" spans="1:34" x14ac:dyDescent="0.2">
      <c r="A18" s="22"/>
      <c r="B18" s="22"/>
      <c r="C18" s="22"/>
      <c r="D18" s="22"/>
      <c r="E18" s="100">
        <f t="shared" si="0"/>
        <v>0</v>
      </c>
      <c r="F18" s="101">
        <f t="shared" si="1"/>
        <v>0</v>
      </c>
      <c r="G18" s="23"/>
      <c r="H18" s="101">
        <f t="shared" si="2"/>
        <v>0</v>
      </c>
      <c r="I18" s="23"/>
      <c r="J18" s="24"/>
      <c r="K18" s="101">
        <f t="shared" si="3"/>
        <v>0</v>
      </c>
      <c r="L18" s="24"/>
      <c r="M18" s="23"/>
      <c r="N18" s="101">
        <f t="shared" si="4"/>
        <v>0</v>
      </c>
      <c r="O18" s="23"/>
      <c r="P18" s="101">
        <f t="shared" si="5"/>
        <v>0</v>
      </c>
      <c r="Q18" s="23"/>
      <c r="R18" s="101">
        <f t="shared" si="6"/>
        <v>0</v>
      </c>
      <c r="S18" s="101">
        <f t="shared" si="7"/>
        <v>0</v>
      </c>
      <c r="T18" s="101">
        <f t="shared" si="8"/>
        <v>0</v>
      </c>
      <c r="U18" s="101">
        <f t="shared" si="8"/>
        <v>0</v>
      </c>
      <c r="V18" s="101">
        <f t="shared" si="8"/>
        <v>0</v>
      </c>
      <c r="W18" s="101">
        <f t="shared" si="8"/>
        <v>0</v>
      </c>
      <c r="X18" s="101">
        <f t="shared" si="9"/>
        <v>0</v>
      </c>
      <c r="Y18" s="23"/>
      <c r="Z18" s="101">
        <f t="shared" si="10"/>
        <v>0</v>
      </c>
      <c r="AA18" s="101">
        <f t="shared" si="11"/>
        <v>0</v>
      </c>
      <c r="AB18" s="24"/>
      <c r="AC18" s="24"/>
      <c r="AD18" s="101">
        <f t="shared" si="12"/>
        <v>0</v>
      </c>
      <c r="AE18" s="24"/>
      <c r="AF18" s="101">
        <f t="shared" si="13"/>
        <v>0</v>
      </c>
      <c r="AG18" s="102"/>
      <c r="AH18" s="24"/>
    </row>
    <row r="19" spans="1:34" x14ac:dyDescent="0.2">
      <c r="A19" s="22"/>
      <c r="B19" s="22"/>
      <c r="C19" s="22"/>
      <c r="D19" s="22"/>
      <c r="E19" s="100">
        <f t="shared" si="0"/>
        <v>0</v>
      </c>
      <c r="F19" s="101">
        <f t="shared" si="1"/>
        <v>0</v>
      </c>
      <c r="G19" s="23"/>
      <c r="H19" s="101">
        <f t="shared" si="2"/>
        <v>0</v>
      </c>
      <c r="I19" s="23"/>
      <c r="J19" s="24"/>
      <c r="K19" s="101">
        <f t="shared" si="3"/>
        <v>0</v>
      </c>
      <c r="L19" s="24"/>
      <c r="M19" s="23"/>
      <c r="N19" s="101">
        <f t="shared" si="4"/>
        <v>0</v>
      </c>
      <c r="O19" s="23"/>
      <c r="P19" s="101">
        <f t="shared" si="5"/>
        <v>0</v>
      </c>
      <c r="Q19" s="23"/>
      <c r="R19" s="101">
        <f t="shared" si="6"/>
        <v>0</v>
      </c>
      <c r="S19" s="101">
        <f t="shared" si="7"/>
        <v>0</v>
      </c>
      <c r="T19" s="101">
        <f t="shared" si="8"/>
        <v>0</v>
      </c>
      <c r="U19" s="101">
        <f t="shared" si="8"/>
        <v>0</v>
      </c>
      <c r="V19" s="101">
        <f t="shared" si="8"/>
        <v>0</v>
      </c>
      <c r="W19" s="101">
        <f t="shared" si="8"/>
        <v>0</v>
      </c>
      <c r="X19" s="101">
        <f t="shared" si="9"/>
        <v>0</v>
      </c>
      <c r="Y19" s="23"/>
      <c r="Z19" s="101">
        <f t="shared" si="10"/>
        <v>0</v>
      </c>
      <c r="AA19" s="101">
        <f t="shared" si="11"/>
        <v>0</v>
      </c>
      <c r="AB19" s="24"/>
      <c r="AC19" s="24"/>
      <c r="AD19" s="101">
        <f t="shared" si="12"/>
        <v>0</v>
      </c>
      <c r="AE19" s="24"/>
      <c r="AF19" s="101">
        <f t="shared" si="13"/>
        <v>0</v>
      </c>
      <c r="AG19" s="102"/>
      <c r="AH19" s="24"/>
    </row>
    <row r="20" spans="1:34" x14ac:dyDescent="0.2">
      <c r="A20" s="22"/>
      <c r="B20" s="22"/>
      <c r="C20" s="22"/>
      <c r="D20" s="22"/>
      <c r="E20" s="100">
        <f t="shared" si="0"/>
        <v>0</v>
      </c>
      <c r="F20" s="101">
        <f t="shared" si="1"/>
        <v>0</v>
      </c>
      <c r="G20" s="23"/>
      <c r="H20" s="101">
        <f t="shared" si="2"/>
        <v>0</v>
      </c>
      <c r="I20" s="23"/>
      <c r="J20" s="24"/>
      <c r="K20" s="101">
        <f t="shared" si="3"/>
        <v>0</v>
      </c>
      <c r="L20" s="24"/>
      <c r="M20" s="23"/>
      <c r="N20" s="101">
        <f t="shared" si="4"/>
        <v>0</v>
      </c>
      <c r="O20" s="23"/>
      <c r="P20" s="101">
        <f t="shared" si="5"/>
        <v>0</v>
      </c>
      <c r="Q20" s="23"/>
      <c r="R20" s="101">
        <f t="shared" si="6"/>
        <v>0</v>
      </c>
      <c r="S20" s="101">
        <f t="shared" si="7"/>
        <v>0</v>
      </c>
      <c r="T20" s="101">
        <f t="shared" si="8"/>
        <v>0</v>
      </c>
      <c r="U20" s="101">
        <f t="shared" si="8"/>
        <v>0</v>
      </c>
      <c r="V20" s="101">
        <f t="shared" si="8"/>
        <v>0</v>
      </c>
      <c r="W20" s="101">
        <f t="shared" si="8"/>
        <v>0</v>
      </c>
      <c r="X20" s="101">
        <f t="shared" si="9"/>
        <v>0</v>
      </c>
      <c r="Y20" s="23"/>
      <c r="Z20" s="101">
        <f t="shared" si="10"/>
        <v>0</v>
      </c>
      <c r="AA20" s="101">
        <f t="shared" si="11"/>
        <v>0</v>
      </c>
      <c r="AB20" s="24"/>
      <c r="AC20" s="24"/>
      <c r="AD20" s="101">
        <f t="shared" si="12"/>
        <v>0</v>
      </c>
      <c r="AE20" s="24"/>
      <c r="AF20" s="101">
        <f t="shared" si="13"/>
        <v>0</v>
      </c>
      <c r="AG20" s="102"/>
      <c r="AH20" s="24"/>
    </row>
    <row r="21" spans="1:34" x14ac:dyDescent="0.2">
      <c r="A21" s="22"/>
      <c r="B21" s="22"/>
      <c r="C21" s="22"/>
      <c r="D21" s="22"/>
      <c r="E21" s="100">
        <f t="shared" si="0"/>
        <v>0</v>
      </c>
      <c r="F21" s="101">
        <f t="shared" si="1"/>
        <v>0</v>
      </c>
      <c r="G21" s="23"/>
      <c r="H21" s="101">
        <f t="shared" si="2"/>
        <v>0</v>
      </c>
      <c r="I21" s="23"/>
      <c r="J21" s="24"/>
      <c r="K21" s="101">
        <f t="shared" si="3"/>
        <v>0</v>
      </c>
      <c r="L21" s="24"/>
      <c r="M21" s="23"/>
      <c r="N21" s="101">
        <f t="shared" si="4"/>
        <v>0</v>
      </c>
      <c r="O21" s="23"/>
      <c r="P21" s="101">
        <f t="shared" si="5"/>
        <v>0</v>
      </c>
      <c r="Q21" s="23"/>
      <c r="R21" s="101">
        <f t="shared" si="6"/>
        <v>0</v>
      </c>
      <c r="S21" s="101">
        <f t="shared" si="7"/>
        <v>0</v>
      </c>
      <c r="T21" s="101">
        <f t="shared" si="8"/>
        <v>0</v>
      </c>
      <c r="U21" s="101">
        <f t="shared" si="8"/>
        <v>0</v>
      </c>
      <c r="V21" s="101">
        <f t="shared" si="8"/>
        <v>0</v>
      </c>
      <c r="W21" s="101">
        <f t="shared" si="8"/>
        <v>0</v>
      </c>
      <c r="X21" s="101">
        <f t="shared" si="9"/>
        <v>0</v>
      </c>
      <c r="Y21" s="23"/>
      <c r="Z21" s="101">
        <f t="shared" si="10"/>
        <v>0</v>
      </c>
      <c r="AA21" s="101">
        <f t="shared" si="11"/>
        <v>0</v>
      </c>
      <c r="AB21" s="24"/>
      <c r="AC21" s="24"/>
      <c r="AD21" s="101">
        <f t="shared" si="12"/>
        <v>0</v>
      </c>
      <c r="AE21" s="24"/>
      <c r="AF21" s="101">
        <f t="shared" si="13"/>
        <v>0</v>
      </c>
      <c r="AG21" s="102"/>
      <c r="AH21" s="24"/>
    </row>
    <row r="22" spans="1:34" x14ac:dyDescent="0.2">
      <c r="A22" s="22"/>
      <c r="B22" s="22"/>
      <c r="C22" s="22"/>
      <c r="D22" s="22"/>
      <c r="E22" s="100">
        <f t="shared" si="0"/>
        <v>0</v>
      </c>
      <c r="F22" s="101">
        <f t="shared" si="1"/>
        <v>0</v>
      </c>
      <c r="G22" s="23"/>
      <c r="H22" s="101">
        <f t="shared" si="2"/>
        <v>0</v>
      </c>
      <c r="I22" s="23"/>
      <c r="J22" s="24"/>
      <c r="K22" s="101">
        <f t="shared" si="3"/>
        <v>0</v>
      </c>
      <c r="L22" s="24"/>
      <c r="M22" s="23"/>
      <c r="N22" s="101">
        <f t="shared" si="4"/>
        <v>0</v>
      </c>
      <c r="O22" s="23"/>
      <c r="P22" s="101">
        <f t="shared" si="5"/>
        <v>0</v>
      </c>
      <c r="Q22" s="23"/>
      <c r="R22" s="101">
        <f t="shared" si="6"/>
        <v>0</v>
      </c>
      <c r="S22" s="101">
        <f t="shared" si="7"/>
        <v>0</v>
      </c>
      <c r="T22" s="101">
        <f t="shared" si="8"/>
        <v>0</v>
      </c>
      <c r="U22" s="101">
        <f t="shared" si="8"/>
        <v>0</v>
      </c>
      <c r="V22" s="101">
        <f t="shared" si="8"/>
        <v>0</v>
      </c>
      <c r="W22" s="101">
        <f t="shared" si="8"/>
        <v>0</v>
      </c>
      <c r="X22" s="101">
        <f t="shared" si="9"/>
        <v>0</v>
      </c>
      <c r="Y22" s="23"/>
      <c r="Z22" s="101">
        <f t="shared" si="10"/>
        <v>0</v>
      </c>
      <c r="AA22" s="101">
        <f t="shared" si="11"/>
        <v>0</v>
      </c>
      <c r="AB22" s="24"/>
      <c r="AC22" s="24"/>
      <c r="AD22" s="101">
        <f t="shared" si="12"/>
        <v>0</v>
      </c>
      <c r="AE22" s="24"/>
      <c r="AF22" s="101">
        <f t="shared" si="13"/>
        <v>0</v>
      </c>
      <c r="AG22" s="102"/>
      <c r="AH22" s="24"/>
    </row>
    <row r="23" spans="1:34" x14ac:dyDescent="0.2">
      <c r="A23" s="22"/>
      <c r="B23" s="22"/>
      <c r="C23" s="22"/>
      <c r="D23" s="22"/>
      <c r="E23" s="100">
        <f t="shared" si="0"/>
        <v>0</v>
      </c>
      <c r="F23" s="101">
        <f t="shared" si="1"/>
        <v>0</v>
      </c>
      <c r="G23" s="23"/>
      <c r="H23" s="101">
        <f t="shared" si="2"/>
        <v>0</v>
      </c>
      <c r="I23" s="23"/>
      <c r="J23" s="24"/>
      <c r="K23" s="101">
        <f t="shared" si="3"/>
        <v>0</v>
      </c>
      <c r="L23" s="24"/>
      <c r="M23" s="23"/>
      <c r="N23" s="101">
        <f t="shared" si="4"/>
        <v>0</v>
      </c>
      <c r="O23" s="23"/>
      <c r="P23" s="101">
        <f t="shared" si="5"/>
        <v>0</v>
      </c>
      <c r="Q23" s="23"/>
      <c r="R23" s="101">
        <f t="shared" si="6"/>
        <v>0</v>
      </c>
      <c r="S23" s="101">
        <f t="shared" si="7"/>
        <v>0</v>
      </c>
      <c r="T23" s="101">
        <f t="shared" si="8"/>
        <v>0</v>
      </c>
      <c r="U23" s="101">
        <f t="shared" si="8"/>
        <v>0</v>
      </c>
      <c r="V23" s="101">
        <f t="shared" si="8"/>
        <v>0</v>
      </c>
      <c r="W23" s="101">
        <f t="shared" si="8"/>
        <v>0</v>
      </c>
      <c r="X23" s="101">
        <f t="shared" si="9"/>
        <v>0</v>
      </c>
      <c r="Y23" s="23"/>
      <c r="Z23" s="101">
        <f t="shared" si="10"/>
        <v>0</v>
      </c>
      <c r="AA23" s="101">
        <f t="shared" si="11"/>
        <v>0</v>
      </c>
      <c r="AB23" s="24"/>
      <c r="AC23" s="24"/>
      <c r="AD23" s="101">
        <f t="shared" si="12"/>
        <v>0</v>
      </c>
      <c r="AE23" s="24"/>
      <c r="AF23" s="101">
        <f t="shared" si="13"/>
        <v>0</v>
      </c>
      <c r="AG23" s="102"/>
      <c r="AH23" s="24"/>
    </row>
    <row r="24" spans="1:34" x14ac:dyDescent="0.2">
      <c r="F24" s="103">
        <f>SUM(F4:F23)</f>
        <v>8000</v>
      </c>
      <c r="H24" s="103">
        <f>SUM(H4:H23)</f>
        <v>5040</v>
      </c>
      <c r="K24" s="103">
        <f>SUM(K4:K23)</f>
        <v>6672</v>
      </c>
      <c r="L24" s="104"/>
      <c r="N24" s="103">
        <f>SUM(N4:N23)</f>
        <v>0</v>
      </c>
      <c r="P24" s="103">
        <f>SUM(P4:P23)</f>
        <v>180</v>
      </c>
      <c r="R24" s="103">
        <f t="shared" ref="R24:W24" si="14">SUM(R4:R23)</f>
        <v>0</v>
      </c>
      <c r="S24" s="103">
        <f t="shared" si="14"/>
        <v>215.76000000000005</v>
      </c>
      <c r="T24" s="103">
        <f t="shared" si="14"/>
        <v>50.459999999999994</v>
      </c>
      <c r="U24" s="103">
        <f t="shared" si="14"/>
        <v>483.72</v>
      </c>
      <c r="V24" s="103">
        <f t="shared" si="14"/>
        <v>114.84</v>
      </c>
      <c r="W24" s="103">
        <f t="shared" si="14"/>
        <v>5.2200000000000006</v>
      </c>
      <c r="AD24" s="103">
        <f>SUM(AD4:AD23)</f>
        <v>209.9</v>
      </c>
      <c r="AE24" s="103">
        <f>SUM(AE4:AE23)</f>
        <v>700</v>
      </c>
      <c r="AF24" s="105">
        <f>SUM(AF4:AF23)</f>
        <v>21671.9</v>
      </c>
      <c r="AG24" s="102"/>
      <c r="AH24" s="101">
        <f>SUM(AH4:AH23)</f>
        <v>0</v>
      </c>
    </row>
    <row r="25" spans="1:34" ht="5.0999999999999996" customHeight="1" x14ac:dyDescent="0.2"/>
    <row r="26" spans="1:34" x14ac:dyDescent="0.2">
      <c r="A26" s="26"/>
      <c r="B26" s="92" t="s">
        <v>36</v>
      </c>
      <c r="C26" s="26"/>
      <c r="D26" s="26"/>
      <c r="E26" s="26"/>
      <c r="F26" s="58">
        <f>+F1</f>
        <v>10</v>
      </c>
      <c r="G26" s="59"/>
      <c r="H26" s="58">
        <f>+H1</f>
        <v>90</v>
      </c>
      <c r="I26" s="28">
        <f>+I1</f>
        <v>1.2</v>
      </c>
      <c r="J26" s="28">
        <f>+J1</f>
        <v>22</v>
      </c>
      <c r="K26" s="26"/>
      <c r="L26" s="26" t="s">
        <v>7</v>
      </c>
      <c r="M26" s="26">
        <f>+M1</f>
        <v>0.45</v>
      </c>
      <c r="N26" s="26"/>
      <c r="O26" s="127">
        <f>+O1</f>
        <v>30</v>
      </c>
      <c r="P26" s="26"/>
      <c r="Q26" s="28">
        <f>+Q1</f>
        <v>50</v>
      </c>
      <c r="R26" s="26"/>
      <c r="S26" s="38">
        <f>+S1</f>
        <v>6.2E-2</v>
      </c>
      <c r="T26" s="38">
        <f>+T1</f>
        <v>1.4500000000000001E-2</v>
      </c>
      <c r="U26" s="38">
        <f>+U1</f>
        <v>0.13900000000000001</v>
      </c>
      <c r="V26" s="38">
        <f>+V1</f>
        <v>3.3000000000000002E-2</v>
      </c>
      <c r="W26" s="38">
        <f>+W1</f>
        <v>1.5E-3</v>
      </c>
      <c r="X26" s="26"/>
      <c r="Y26" s="127">
        <f>+Football!Y18</f>
        <v>50</v>
      </c>
      <c r="Z26" s="63"/>
      <c r="AA26" s="38">
        <f>+AA1</f>
        <v>7.0000000000000007E-2</v>
      </c>
      <c r="AB26" s="38"/>
      <c r="AC26" s="38"/>
      <c r="AD26" s="26"/>
      <c r="AE26" s="26"/>
      <c r="AF26" s="26"/>
      <c r="AG26" s="94"/>
      <c r="AH26" s="26" t="s">
        <v>7</v>
      </c>
    </row>
    <row r="27" spans="1:34" x14ac:dyDescent="0.2">
      <c r="A27" s="66"/>
      <c r="B27" s="66"/>
      <c r="C27" s="66" t="s">
        <v>11</v>
      </c>
      <c r="D27" s="66" t="s">
        <v>1</v>
      </c>
      <c r="E27" s="66" t="s">
        <v>30</v>
      </c>
      <c r="F27" s="125" t="s">
        <v>21</v>
      </c>
      <c r="G27" s="125" t="s">
        <v>11</v>
      </c>
      <c r="H27" s="125" t="s">
        <v>2</v>
      </c>
      <c r="I27" s="66" t="s">
        <v>7</v>
      </c>
      <c r="J27" s="66" t="s">
        <v>3</v>
      </c>
      <c r="K27" s="66" t="s">
        <v>17</v>
      </c>
      <c r="L27" s="66" t="s">
        <v>5</v>
      </c>
      <c r="M27" s="66" t="s">
        <v>5</v>
      </c>
      <c r="N27" s="66" t="s">
        <v>5</v>
      </c>
      <c r="O27" s="66" t="s">
        <v>9</v>
      </c>
      <c r="P27" s="66" t="s">
        <v>15</v>
      </c>
      <c r="Q27" s="66" t="s">
        <v>18</v>
      </c>
      <c r="R27" s="66" t="s">
        <v>20</v>
      </c>
      <c r="S27" s="66"/>
      <c r="T27" s="66"/>
      <c r="U27" s="66"/>
      <c r="V27" s="66" t="s">
        <v>24</v>
      </c>
      <c r="W27" s="66"/>
      <c r="X27" s="66" t="s">
        <v>17</v>
      </c>
      <c r="Y27" s="66" t="s">
        <v>11</v>
      </c>
      <c r="Z27" s="66" t="s">
        <v>7</v>
      </c>
      <c r="AA27" s="66" t="s">
        <v>28</v>
      </c>
      <c r="AB27" s="66" t="s">
        <v>46</v>
      </c>
      <c r="AC27" s="66" t="s">
        <v>46</v>
      </c>
      <c r="AD27" s="66" t="s">
        <v>17</v>
      </c>
      <c r="AE27" s="66" t="s">
        <v>33</v>
      </c>
      <c r="AF27" s="66" t="s">
        <v>17</v>
      </c>
      <c r="AG27" s="97"/>
      <c r="AH27" s="66" t="s">
        <v>43</v>
      </c>
    </row>
    <row r="28" spans="1:34" x14ac:dyDescent="0.2">
      <c r="A28" s="68" t="s">
        <v>0</v>
      </c>
      <c r="B28" s="68" t="s">
        <v>45</v>
      </c>
      <c r="C28" s="68" t="s">
        <v>12</v>
      </c>
      <c r="D28" s="68" t="s">
        <v>39</v>
      </c>
      <c r="E28" s="68" t="s">
        <v>31</v>
      </c>
      <c r="F28" s="68" t="s">
        <v>16</v>
      </c>
      <c r="G28" s="68" t="s">
        <v>14</v>
      </c>
      <c r="H28" s="68" t="s">
        <v>16</v>
      </c>
      <c r="I28" s="68" t="s">
        <v>6</v>
      </c>
      <c r="J28" s="68" t="s">
        <v>32</v>
      </c>
      <c r="K28" s="68" t="s">
        <v>4</v>
      </c>
      <c r="L28" s="68" t="s">
        <v>106</v>
      </c>
      <c r="M28" s="68" t="s">
        <v>6</v>
      </c>
      <c r="N28" s="68" t="s">
        <v>16</v>
      </c>
      <c r="O28" s="68" t="s">
        <v>10</v>
      </c>
      <c r="P28" s="68" t="s">
        <v>16</v>
      </c>
      <c r="Q28" s="68" t="s">
        <v>19</v>
      </c>
      <c r="R28" s="68" t="s">
        <v>16</v>
      </c>
      <c r="S28" s="68" t="s">
        <v>22</v>
      </c>
      <c r="T28" s="68" t="s">
        <v>23</v>
      </c>
      <c r="U28" s="68" t="s">
        <v>24</v>
      </c>
      <c r="V28" s="68" t="s">
        <v>25</v>
      </c>
      <c r="W28" s="68" t="s">
        <v>26</v>
      </c>
      <c r="X28" s="68" t="s">
        <v>27</v>
      </c>
      <c r="Y28" s="68" t="s">
        <v>29</v>
      </c>
      <c r="Z28" s="68" t="s">
        <v>8</v>
      </c>
      <c r="AA28" s="68" t="s">
        <v>29</v>
      </c>
      <c r="AB28" s="68" t="s">
        <v>6</v>
      </c>
      <c r="AC28" s="68" t="s">
        <v>13</v>
      </c>
      <c r="AD28" s="68" t="s">
        <v>8</v>
      </c>
      <c r="AE28" s="68" t="s">
        <v>34</v>
      </c>
      <c r="AF28" s="68" t="s">
        <v>16</v>
      </c>
      <c r="AG28" s="99"/>
      <c r="AH28" s="68" t="s">
        <v>44</v>
      </c>
    </row>
    <row r="29" spans="1:34" x14ac:dyDescent="0.2">
      <c r="A29" s="21"/>
      <c r="B29" s="22"/>
      <c r="C29" s="22"/>
      <c r="D29" s="22"/>
      <c r="E29" s="100">
        <f>+C29*D29</f>
        <v>0</v>
      </c>
      <c r="F29" s="101">
        <f>ROUND(E29*$F$26,2)</f>
        <v>0</v>
      </c>
      <c r="G29" s="23"/>
      <c r="H29" s="101">
        <f>ROUND(G29*$H$26,2)</f>
        <v>0</v>
      </c>
      <c r="I29" s="23"/>
      <c r="J29" s="24"/>
      <c r="K29" s="101">
        <f>ROUND((I29*$I$26)+(J29*$J$26),2)</f>
        <v>0</v>
      </c>
      <c r="L29" s="24"/>
      <c r="M29" s="23"/>
      <c r="N29" s="101">
        <f>ROUND(L29+(M29*$M$26),2)</f>
        <v>0</v>
      </c>
      <c r="O29" s="23"/>
      <c r="P29" s="101">
        <f>ROUND(O29*$O$26,2)</f>
        <v>0</v>
      </c>
      <c r="Q29" s="23"/>
      <c r="R29" s="101">
        <f>ROUND(Q29*$Q$26,2)</f>
        <v>0</v>
      </c>
      <c r="S29" s="101">
        <f>ROUND(($P$29+$R$29+($J$26*$J29))*S$26,2)</f>
        <v>0</v>
      </c>
      <c r="T29" s="101">
        <f>ROUND(($P29+$R29+($J$26*$J29))*T$26,2)</f>
        <v>0</v>
      </c>
      <c r="U29" s="101">
        <f>ROUND(($P29+$R29+($J$26*$J29))*U$26,2)</f>
        <v>0</v>
      </c>
      <c r="V29" s="101">
        <f>ROUND(($P29+$R29+($J$26*$J29))*V$26,2)</f>
        <v>0</v>
      </c>
      <c r="W29" s="101">
        <f>ROUND(($P29+$R29+($J$26*$J29))*W$26,2)</f>
        <v>0</v>
      </c>
      <c r="X29" s="101">
        <f>+P29+R29+SUM(S29:W29)</f>
        <v>0</v>
      </c>
      <c r="Y29" s="23"/>
      <c r="Z29" s="101">
        <f>ROUND(Y29*$Y$26,2)</f>
        <v>0</v>
      </c>
      <c r="AA29" s="101">
        <f>ROUND(Z29*$AA$26,2)</f>
        <v>0</v>
      </c>
      <c r="AB29" s="24"/>
      <c r="AC29" s="24"/>
      <c r="AD29" s="101">
        <f t="shared" ref="AD29:AD43" si="15">SUM(Z29:AC29)</f>
        <v>0</v>
      </c>
      <c r="AE29" s="24"/>
      <c r="AF29" s="101">
        <f>+F29+H29+K29+N29+X29+AD29+AE29</f>
        <v>0</v>
      </c>
      <c r="AG29" s="102"/>
      <c r="AH29" s="24"/>
    </row>
    <row r="30" spans="1:34" x14ac:dyDescent="0.2">
      <c r="A30" s="21"/>
      <c r="B30" s="22"/>
      <c r="C30" s="22"/>
      <c r="D30" s="22"/>
      <c r="E30" s="100">
        <f t="shared" ref="E30:E43" si="16">+C30*D30</f>
        <v>0</v>
      </c>
      <c r="F30" s="101">
        <f t="shared" ref="F30:F43" si="17">ROUND(E30*$F$26,2)</f>
        <v>0</v>
      </c>
      <c r="G30" s="23"/>
      <c r="H30" s="101">
        <f t="shared" ref="H30:H43" si="18">ROUND(G30*$H$26,2)</f>
        <v>0</v>
      </c>
      <c r="I30" s="23"/>
      <c r="J30" s="24"/>
      <c r="K30" s="101">
        <f t="shared" ref="K30:K43" si="19">ROUND((I30*$I$26)+(J30*$J$26),2)</f>
        <v>0</v>
      </c>
      <c r="L30" s="24"/>
      <c r="M30" s="23"/>
      <c r="N30" s="101">
        <f t="shared" ref="N30:N43" si="20">ROUND(L30+(M30*$M$26),2)</f>
        <v>0</v>
      </c>
      <c r="O30" s="23"/>
      <c r="P30" s="101">
        <f t="shared" ref="P30:P43" si="21">ROUND(O30*$O$26,2)</f>
        <v>0</v>
      </c>
      <c r="Q30" s="23"/>
      <c r="R30" s="101">
        <f t="shared" ref="R30:R43" si="22">ROUND(Q30*$Q$26,2)</f>
        <v>0</v>
      </c>
      <c r="S30" s="101">
        <f t="shared" ref="S30:S43" si="23">ROUND(($P30+$R30+($J$26*$J30))*$S$26,2)</f>
        <v>0</v>
      </c>
      <c r="T30" s="101">
        <f t="shared" ref="T30:W43" si="24">ROUND(($P30+$R30+($J$26*$J30))*T$26,2)</f>
        <v>0</v>
      </c>
      <c r="U30" s="101">
        <f t="shared" si="24"/>
        <v>0</v>
      </c>
      <c r="V30" s="101">
        <f t="shared" si="24"/>
        <v>0</v>
      </c>
      <c r="W30" s="101">
        <f t="shared" si="24"/>
        <v>0</v>
      </c>
      <c r="X30" s="101">
        <f t="shared" ref="X30:X43" si="25">+P30+R30+SUM(S30:W30)</f>
        <v>0</v>
      </c>
      <c r="Y30" s="23"/>
      <c r="Z30" s="101">
        <f t="shared" ref="Z30:Z43" si="26">ROUND(Y30*$Y$26,2)</f>
        <v>0</v>
      </c>
      <c r="AA30" s="101">
        <f t="shared" ref="AA30:AA43" si="27">ROUND(Z30*$AA$26,2)</f>
        <v>0</v>
      </c>
      <c r="AB30" s="24"/>
      <c r="AC30" s="24"/>
      <c r="AD30" s="101">
        <f t="shared" si="15"/>
        <v>0</v>
      </c>
      <c r="AE30" s="24"/>
      <c r="AF30" s="101">
        <f t="shared" ref="AF30:AF43" si="28">+F30+H30+K30+N30+X30+AD30+AE30</f>
        <v>0</v>
      </c>
      <c r="AG30" s="102"/>
      <c r="AH30" s="24"/>
    </row>
    <row r="31" spans="1:34" x14ac:dyDescent="0.2">
      <c r="A31" s="21"/>
      <c r="B31" s="22"/>
      <c r="C31" s="22"/>
      <c r="D31" s="22"/>
      <c r="E31" s="100">
        <f t="shared" si="16"/>
        <v>0</v>
      </c>
      <c r="F31" s="101">
        <f t="shared" si="17"/>
        <v>0</v>
      </c>
      <c r="G31" s="23"/>
      <c r="H31" s="101">
        <f t="shared" si="18"/>
        <v>0</v>
      </c>
      <c r="I31" s="23"/>
      <c r="J31" s="24"/>
      <c r="K31" s="101">
        <f t="shared" si="19"/>
        <v>0</v>
      </c>
      <c r="L31" s="24"/>
      <c r="M31" s="23"/>
      <c r="N31" s="101">
        <f t="shared" si="20"/>
        <v>0</v>
      </c>
      <c r="O31" s="23"/>
      <c r="P31" s="101">
        <f t="shared" si="21"/>
        <v>0</v>
      </c>
      <c r="Q31" s="23"/>
      <c r="R31" s="101">
        <f t="shared" si="22"/>
        <v>0</v>
      </c>
      <c r="S31" s="101">
        <f t="shared" si="23"/>
        <v>0</v>
      </c>
      <c r="T31" s="101">
        <f t="shared" si="24"/>
        <v>0</v>
      </c>
      <c r="U31" s="101">
        <f t="shared" si="24"/>
        <v>0</v>
      </c>
      <c r="V31" s="101">
        <f t="shared" si="24"/>
        <v>0</v>
      </c>
      <c r="W31" s="101">
        <f t="shared" si="24"/>
        <v>0</v>
      </c>
      <c r="X31" s="101">
        <f t="shared" si="25"/>
        <v>0</v>
      </c>
      <c r="Y31" s="23"/>
      <c r="Z31" s="101">
        <f t="shared" si="26"/>
        <v>0</v>
      </c>
      <c r="AA31" s="101">
        <f t="shared" si="27"/>
        <v>0</v>
      </c>
      <c r="AB31" s="24"/>
      <c r="AC31" s="24"/>
      <c r="AD31" s="101">
        <f t="shared" si="15"/>
        <v>0</v>
      </c>
      <c r="AE31" s="24"/>
      <c r="AF31" s="101">
        <f t="shared" si="28"/>
        <v>0</v>
      </c>
      <c r="AG31" s="102"/>
      <c r="AH31" s="24"/>
    </row>
    <row r="32" spans="1:34" x14ac:dyDescent="0.2">
      <c r="A32" s="21"/>
      <c r="B32" s="22"/>
      <c r="C32" s="22"/>
      <c r="D32" s="22"/>
      <c r="E32" s="100">
        <f t="shared" si="16"/>
        <v>0</v>
      </c>
      <c r="F32" s="101">
        <f t="shared" si="17"/>
        <v>0</v>
      </c>
      <c r="G32" s="23"/>
      <c r="H32" s="101">
        <f t="shared" si="18"/>
        <v>0</v>
      </c>
      <c r="I32" s="23"/>
      <c r="J32" s="24"/>
      <c r="K32" s="101">
        <f t="shared" si="19"/>
        <v>0</v>
      </c>
      <c r="L32" s="24"/>
      <c r="M32" s="23"/>
      <c r="N32" s="101">
        <f t="shared" si="20"/>
        <v>0</v>
      </c>
      <c r="O32" s="23"/>
      <c r="P32" s="101">
        <f t="shared" si="21"/>
        <v>0</v>
      </c>
      <c r="Q32" s="23"/>
      <c r="R32" s="101">
        <f t="shared" si="22"/>
        <v>0</v>
      </c>
      <c r="S32" s="101">
        <f>ROUND(($P32+$R32+($J$26*$J32))*$S$26,2)</f>
        <v>0</v>
      </c>
      <c r="T32" s="101">
        <f t="shared" si="24"/>
        <v>0</v>
      </c>
      <c r="U32" s="101">
        <f t="shared" si="24"/>
        <v>0</v>
      </c>
      <c r="V32" s="101">
        <f t="shared" si="24"/>
        <v>0</v>
      </c>
      <c r="W32" s="101">
        <f t="shared" si="24"/>
        <v>0</v>
      </c>
      <c r="X32" s="101">
        <f t="shared" si="25"/>
        <v>0</v>
      </c>
      <c r="Y32" s="23"/>
      <c r="Z32" s="101">
        <f t="shared" si="26"/>
        <v>0</v>
      </c>
      <c r="AA32" s="101">
        <f t="shared" si="27"/>
        <v>0</v>
      </c>
      <c r="AB32" s="24"/>
      <c r="AC32" s="24"/>
      <c r="AD32" s="101">
        <f t="shared" si="15"/>
        <v>0</v>
      </c>
      <c r="AE32" s="24"/>
      <c r="AF32" s="101">
        <f t="shared" si="28"/>
        <v>0</v>
      </c>
      <c r="AG32" s="102"/>
      <c r="AH32" s="24"/>
    </row>
    <row r="33" spans="1:34" x14ac:dyDescent="0.2">
      <c r="A33" s="21"/>
      <c r="B33" s="22"/>
      <c r="C33" s="22"/>
      <c r="D33" s="22"/>
      <c r="E33" s="100">
        <f t="shared" si="16"/>
        <v>0</v>
      </c>
      <c r="F33" s="101">
        <f t="shared" si="17"/>
        <v>0</v>
      </c>
      <c r="G33" s="23"/>
      <c r="H33" s="101">
        <f t="shared" si="18"/>
        <v>0</v>
      </c>
      <c r="I33" s="23"/>
      <c r="J33" s="24"/>
      <c r="K33" s="101">
        <f t="shared" si="19"/>
        <v>0</v>
      </c>
      <c r="L33" s="24"/>
      <c r="M33" s="23"/>
      <c r="N33" s="101">
        <f t="shared" si="20"/>
        <v>0</v>
      </c>
      <c r="O33" s="23"/>
      <c r="P33" s="101">
        <f t="shared" si="21"/>
        <v>0</v>
      </c>
      <c r="Q33" s="23"/>
      <c r="R33" s="101">
        <f t="shared" si="22"/>
        <v>0</v>
      </c>
      <c r="S33" s="101">
        <f>ROUND(($P33+$R33+($J$26*$J33))*$S$26,2)</f>
        <v>0</v>
      </c>
      <c r="T33" s="101">
        <f t="shared" si="24"/>
        <v>0</v>
      </c>
      <c r="U33" s="101">
        <f t="shared" si="24"/>
        <v>0</v>
      </c>
      <c r="V33" s="101">
        <f t="shared" si="24"/>
        <v>0</v>
      </c>
      <c r="W33" s="101">
        <f>ROUND(($P33+$R33+($J$26*$J33))*W$26,2)</f>
        <v>0</v>
      </c>
      <c r="X33" s="101">
        <f t="shared" si="25"/>
        <v>0</v>
      </c>
      <c r="Y33" s="23"/>
      <c r="Z33" s="101">
        <f t="shared" si="26"/>
        <v>0</v>
      </c>
      <c r="AA33" s="101">
        <f t="shared" si="27"/>
        <v>0</v>
      </c>
      <c r="AB33" s="24"/>
      <c r="AC33" s="24"/>
      <c r="AD33" s="101">
        <f t="shared" si="15"/>
        <v>0</v>
      </c>
      <c r="AE33" s="24"/>
      <c r="AF33" s="101">
        <f t="shared" si="28"/>
        <v>0</v>
      </c>
      <c r="AG33" s="102"/>
      <c r="AH33" s="24"/>
    </row>
    <row r="34" spans="1:34" x14ac:dyDescent="0.2">
      <c r="A34" s="21"/>
      <c r="B34" s="22"/>
      <c r="C34" s="22"/>
      <c r="D34" s="22"/>
      <c r="E34" s="100">
        <f t="shared" si="16"/>
        <v>0</v>
      </c>
      <c r="F34" s="101">
        <f t="shared" si="17"/>
        <v>0</v>
      </c>
      <c r="G34" s="23"/>
      <c r="H34" s="101">
        <f t="shared" si="18"/>
        <v>0</v>
      </c>
      <c r="I34" s="23"/>
      <c r="J34" s="24"/>
      <c r="K34" s="101">
        <f t="shared" si="19"/>
        <v>0</v>
      </c>
      <c r="L34" s="24"/>
      <c r="M34" s="23"/>
      <c r="N34" s="101">
        <f t="shared" si="20"/>
        <v>0</v>
      </c>
      <c r="O34" s="23"/>
      <c r="P34" s="101">
        <f t="shared" si="21"/>
        <v>0</v>
      </c>
      <c r="Q34" s="23"/>
      <c r="R34" s="101">
        <f t="shared" si="22"/>
        <v>0</v>
      </c>
      <c r="S34" s="101">
        <f t="shared" si="23"/>
        <v>0</v>
      </c>
      <c r="T34" s="101">
        <f t="shared" si="24"/>
        <v>0</v>
      </c>
      <c r="U34" s="101">
        <f t="shared" si="24"/>
        <v>0</v>
      </c>
      <c r="V34" s="101">
        <f t="shared" si="24"/>
        <v>0</v>
      </c>
      <c r="W34" s="101">
        <f t="shared" si="24"/>
        <v>0</v>
      </c>
      <c r="X34" s="101">
        <f t="shared" si="25"/>
        <v>0</v>
      </c>
      <c r="Y34" s="23"/>
      <c r="Z34" s="101">
        <f t="shared" si="26"/>
        <v>0</v>
      </c>
      <c r="AA34" s="101">
        <f t="shared" si="27"/>
        <v>0</v>
      </c>
      <c r="AB34" s="24"/>
      <c r="AC34" s="24"/>
      <c r="AD34" s="101">
        <f t="shared" si="15"/>
        <v>0</v>
      </c>
      <c r="AE34" s="24"/>
      <c r="AF34" s="101">
        <f t="shared" si="28"/>
        <v>0</v>
      </c>
      <c r="AG34" s="102"/>
      <c r="AH34" s="24"/>
    </row>
    <row r="35" spans="1:34" x14ac:dyDescent="0.2">
      <c r="A35" s="21"/>
      <c r="B35" s="22"/>
      <c r="C35" s="22"/>
      <c r="D35" s="22"/>
      <c r="E35" s="100">
        <f t="shared" si="16"/>
        <v>0</v>
      </c>
      <c r="F35" s="101">
        <f t="shared" si="17"/>
        <v>0</v>
      </c>
      <c r="G35" s="23"/>
      <c r="H35" s="101">
        <f t="shared" si="18"/>
        <v>0</v>
      </c>
      <c r="I35" s="23"/>
      <c r="J35" s="24"/>
      <c r="K35" s="101">
        <f t="shared" si="19"/>
        <v>0</v>
      </c>
      <c r="L35" s="24"/>
      <c r="M35" s="23"/>
      <c r="N35" s="101">
        <f t="shared" si="20"/>
        <v>0</v>
      </c>
      <c r="O35" s="23"/>
      <c r="P35" s="101">
        <f t="shared" si="21"/>
        <v>0</v>
      </c>
      <c r="Q35" s="23"/>
      <c r="R35" s="101">
        <f t="shared" si="22"/>
        <v>0</v>
      </c>
      <c r="S35" s="101">
        <f t="shared" si="23"/>
        <v>0</v>
      </c>
      <c r="T35" s="101">
        <f t="shared" si="24"/>
        <v>0</v>
      </c>
      <c r="U35" s="101">
        <f t="shared" si="24"/>
        <v>0</v>
      </c>
      <c r="V35" s="101">
        <f t="shared" si="24"/>
        <v>0</v>
      </c>
      <c r="W35" s="101">
        <f t="shared" si="24"/>
        <v>0</v>
      </c>
      <c r="X35" s="101">
        <f t="shared" si="25"/>
        <v>0</v>
      </c>
      <c r="Y35" s="23"/>
      <c r="Z35" s="101">
        <f t="shared" si="26"/>
        <v>0</v>
      </c>
      <c r="AA35" s="101">
        <f t="shared" si="27"/>
        <v>0</v>
      </c>
      <c r="AB35" s="24"/>
      <c r="AC35" s="24"/>
      <c r="AD35" s="101">
        <f t="shared" si="15"/>
        <v>0</v>
      </c>
      <c r="AE35" s="24"/>
      <c r="AF35" s="101">
        <f t="shared" si="28"/>
        <v>0</v>
      </c>
      <c r="AG35" s="102"/>
      <c r="AH35" s="24"/>
    </row>
    <row r="36" spans="1:34" x14ac:dyDescent="0.2">
      <c r="A36" s="21"/>
      <c r="B36" s="22"/>
      <c r="C36" s="22"/>
      <c r="D36" s="22"/>
      <c r="E36" s="100">
        <f t="shared" si="16"/>
        <v>0</v>
      </c>
      <c r="F36" s="101">
        <f t="shared" si="17"/>
        <v>0</v>
      </c>
      <c r="G36" s="23"/>
      <c r="H36" s="101">
        <f t="shared" si="18"/>
        <v>0</v>
      </c>
      <c r="I36" s="23"/>
      <c r="J36" s="24"/>
      <c r="K36" s="101">
        <f t="shared" si="19"/>
        <v>0</v>
      </c>
      <c r="L36" s="24"/>
      <c r="M36" s="23"/>
      <c r="N36" s="101">
        <f t="shared" si="20"/>
        <v>0</v>
      </c>
      <c r="O36" s="23"/>
      <c r="P36" s="101">
        <f t="shared" si="21"/>
        <v>0</v>
      </c>
      <c r="Q36" s="23"/>
      <c r="R36" s="101">
        <f t="shared" si="22"/>
        <v>0</v>
      </c>
      <c r="S36" s="101">
        <f>ROUND(($P36+$R36+($J$26*$J36))*$S$26,2)</f>
        <v>0</v>
      </c>
      <c r="T36" s="101">
        <f t="shared" si="24"/>
        <v>0</v>
      </c>
      <c r="U36" s="101">
        <f t="shared" si="24"/>
        <v>0</v>
      </c>
      <c r="V36" s="101">
        <f>ROUND(($P36+$R36+($J$26*$J36))*V$26,2)</f>
        <v>0</v>
      </c>
      <c r="W36" s="101">
        <f t="shared" si="24"/>
        <v>0</v>
      </c>
      <c r="X36" s="101">
        <f t="shared" si="25"/>
        <v>0</v>
      </c>
      <c r="Y36" s="23"/>
      <c r="Z36" s="101">
        <f t="shared" si="26"/>
        <v>0</v>
      </c>
      <c r="AA36" s="101">
        <f t="shared" si="27"/>
        <v>0</v>
      </c>
      <c r="AB36" s="24"/>
      <c r="AC36" s="24"/>
      <c r="AD36" s="101">
        <f t="shared" si="15"/>
        <v>0</v>
      </c>
      <c r="AE36" s="24"/>
      <c r="AF36" s="101">
        <f t="shared" si="28"/>
        <v>0</v>
      </c>
      <c r="AG36" s="102"/>
      <c r="AH36" s="24"/>
    </row>
    <row r="37" spans="1:34" x14ac:dyDescent="0.2">
      <c r="A37" s="21"/>
      <c r="B37" s="22"/>
      <c r="C37" s="22"/>
      <c r="D37" s="22"/>
      <c r="E37" s="100">
        <f t="shared" si="16"/>
        <v>0</v>
      </c>
      <c r="F37" s="101">
        <f t="shared" si="17"/>
        <v>0</v>
      </c>
      <c r="G37" s="23"/>
      <c r="H37" s="101">
        <f t="shared" si="18"/>
        <v>0</v>
      </c>
      <c r="I37" s="23"/>
      <c r="J37" s="24"/>
      <c r="K37" s="101">
        <f t="shared" si="19"/>
        <v>0</v>
      </c>
      <c r="L37" s="24"/>
      <c r="M37" s="23"/>
      <c r="N37" s="101">
        <f t="shared" si="20"/>
        <v>0</v>
      </c>
      <c r="O37" s="23"/>
      <c r="P37" s="101">
        <f t="shared" si="21"/>
        <v>0</v>
      </c>
      <c r="Q37" s="23"/>
      <c r="R37" s="101">
        <f t="shared" si="22"/>
        <v>0</v>
      </c>
      <c r="S37" s="101">
        <f t="shared" si="23"/>
        <v>0</v>
      </c>
      <c r="T37" s="101">
        <f t="shared" si="24"/>
        <v>0</v>
      </c>
      <c r="U37" s="101">
        <f t="shared" si="24"/>
        <v>0</v>
      </c>
      <c r="V37" s="101">
        <f t="shared" si="24"/>
        <v>0</v>
      </c>
      <c r="W37" s="101">
        <f t="shared" si="24"/>
        <v>0</v>
      </c>
      <c r="X37" s="101">
        <f t="shared" si="25"/>
        <v>0</v>
      </c>
      <c r="Y37" s="23"/>
      <c r="Z37" s="101">
        <f t="shared" si="26"/>
        <v>0</v>
      </c>
      <c r="AA37" s="101">
        <f t="shared" si="27"/>
        <v>0</v>
      </c>
      <c r="AB37" s="24"/>
      <c r="AC37" s="24"/>
      <c r="AD37" s="101">
        <f t="shared" si="15"/>
        <v>0</v>
      </c>
      <c r="AE37" s="24"/>
      <c r="AF37" s="101">
        <f t="shared" si="28"/>
        <v>0</v>
      </c>
      <c r="AG37" s="102"/>
      <c r="AH37" s="24"/>
    </row>
    <row r="38" spans="1:34" x14ac:dyDescent="0.2">
      <c r="A38" s="21"/>
      <c r="B38" s="22"/>
      <c r="C38" s="22"/>
      <c r="D38" s="22"/>
      <c r="E38" s="100">
        <f t="shared" si="16"/>
        <v>0</v>
      </c>
      <c r="F38" s="101">
        <f t="shared" si="17"/>
        <v>0</v>
      </c>
      <c r="G38" s="23"/>
      <c r="H38" s="101">
        <f t="shared" si="18"/>
        <v>0</v>
      </c>
      <c r="I38" s="23"/>
      <c r="J38" s="24"/>
      <c r="K38" s="101">
        <f t="shared" si="19"/>
        <v>0</v>
      </c>
      <c r="L38" s="24"/>
      <c r="M38" s="23"/>
      <c r="N38" s="101">
        <f t="shared" si="20"/>
        <v>0</v>
      </c>
      <c r="O38" s="23"/>
      <c r="P38" s="101">
        <f t="shared" si="21"/>
        <v>0</v>
      </c>
      <c r="Q38" s="23"/>
      <c r="R38" s="101">
        <f t="shared" si="22"/>
        <v>0</v>
      </c>
      <c r="S38" s="101">
        <f>ROUND(($P38+$R38+($J$26*$J38))*$S$26,2)</f>
        <v>0</v>
      </c>
      <c r="T38" s="101">
        <f t="shared" si="24"/>
        <v>0</v>
      </c>
      <c r="U38" s="101">
        <f t="shared" si="24"/>
        <v>0</v>
      </c>
      <c r="V38" s="101">
        <f t="shared" si="24"/>
        <v>0</v>
      </c>
      <c r="W38" s="101">
        <f>ROUND(($P38+$R38+($J$26*$J38))*W$26,2)</f>
        <v>0</v>
      </c>
      <c r="X38" s="101">
        <f>+P38+R38+SUM(S38:W38)</f>
        <v>0</v>
      </c>
      <c r="Y38" s="23"/>
      <c r="Z38" s="101">
        <f t="shared" si="26"/>
        <v>0</v>
      </c>
      <c r="AA38" s="101">
        <f t="shared" si="27"/>
        <v>0</v>
      </c>
      <c r="AB38" s="24"/>
      <c r="AC38" s="24"/>
      <c r="AD38" s="101">
        <f>SUM(Z38:AC38)</f>
        <v>0</v>
      </c>
      <c r="AE38" s="24"/>
      <c r="AF38" s="101">
        <f>+F38+H38+K38+N38+X38+AD38+AE38</f>
        <v>0</v>
      </c>
      <c r="AG38" s="102"/>
      <c r="AH38" s="24"/>
    </row>
    <row r="39" spans="1:34" x14ac:dyDescent="0.2">
      <c r="A39" s="22"/>
      <c r="B39" s="22"/>
      <c r="C39" s="22"/>
      <c r="D39" s="22"/>
      <c r="E39" s="100">
        <f t="shared" si="16"/>
        <v>0</v>
      </c>
      <c r="F39" s="101">
        <f t="shared" si="17"/>
        <v>0</v>
      </c>
      <c r="G39" s="23"/>
      <c r="H39" s="101">
        <f t="shared" si="18"/>
        <v>0</v>
      </c>
      <c r="I39" s="23"/>
      <c r="J39" s="24"/>
      <c r="K39" s="101">
        <f t="shared" si="19"/>
        <v>0</v>
      </c>
      <c r="L39" s="24"/>
      <c r="M39" s="23"/>
      <c r="N39" s="101">
        <f t="shared" si="20"/>
        <v>0</v>
      </c>
      <c r="O39" s="23"/>
      <c r="P39" s="101">
        <f t="shared" si="21"/>
        <v>0</v>
      </c>
      <c r="Q39" s="23"/>
      <c r="R39" s="101">
        <f t="shared" si="22"/>
        <v>0</v>
      </c>
      <c r="S39" s="101">
        <f t="shared" si="23"/>
        <v>0</v>
      </c>
      <c r="T39" s="101">
        <f t="shared" si="24"/>
        <v>0</v>
      </c>
      <c r="U39" s="101">
        <f>ROUND(($P39+$R39+($J$26*$J39))*U$26,2)</f>
        <v>0</v>
      </c>
      <c r="V39" s="101">
        <f t="shared" si="24"/>
        <v>0</v>
      </c>
      <c r="W39" s="101">
        <f t="shared" si="24"/>
        <v>0</v>
      </c>
      <c r="X39" s="101">
        <f t="shared" si="25"/>
        <v>0</v>
      </c>
      <c r="Y39" s="23"/>
      <c r="Z39" s="101">
        <f t="shared" si="26"/>
        <v>0</v>
      </c>
      <c r="AA39" s="101">
        <f t="shared" si="27"/>
        <v>0</v>
      </c>
      <c r="AB39" s="24"/>
      <c r="AC39" s="24"/>
      <c r="AD39" s="101">
        <f t="shared" si="15"/>
        <v>0</v>
      </c>
      <c r="AE39" s="24"/>
      <c r="AF39" s="101">
        <f t="shared" si="28"/>
        <v>0</v>
      </c>
      <c r="AG39" s="102"/>
      <c r="AH39" s="24"/>
    </row>
    <row r="40" spans="1:34" x14ac:dyDescent="0.2">
      <c r="A40" s="22"/>
      <c r="B40" s="22"/>
      <c r="C40" s="22"/>
      <c r="D40" s="22"/>
      <c r="E40" s="100">
        <f t="shared" si="16"/>
        <v>0</v>
      </c>
      <c r="F40" s="101">
        <f t="shared" si="17"/>
        <v>0</v>
      </c>
      <c r="G40" s="23"/>
      <c r="H40" s="101">
        <f t="shared" si="18"/>
        <v>0</v>
      </c>
      <c r="I40" s="23"/>
      <c r="J40" s="24"/>
      <c r="K40" s="101">
        <f t="shared" si="19"/>
        <v>0</v>
      </c>
      <c r="L40" s="24"/>
      <c r="M40" s="23"/>
      <c r="N40" s="101">
        <f t="shared" si="20"/>
        <v>0</v>
      </c>
      <c r="O40" s="23"/>
      <c r="P40" s="101">
        <f t="shared" si="21"/>
        <v>0</v>
      </c>
      <c r="Q40" s="23"/>
      <c r="R40" s="101">
        <f t="shared" si="22"/>
        <v>0</v>
      </c>
      <c r="S40" s="101">
        <f t="shared" si="23"/>
        <v>0</v>
      </c>
      <c r="T40" s="101">
        <f t="shared" si="24"/>
        <v>0</v>
      </c>
      <c r="U40" s="101">
        <f t="shared" si="24"/>
        <v>0</v>
      </c>
      <c r="V40" s="101">
        <f t="shared" si="24"/>
        <v>0</v>
      </c>
      <c r="W40" s="101">
        <f t="shared" si="24"/>
        <v>0</v>
      </c>
      <c r="X40" s="101">
        <f t="shared" si="25"/>
        <v>0</v>
      </c>
      <c r="Y40" s="23"/>
      <c r="Z40" s="101">
        <f t="shared" si="26"/>
        <v>0</v>
      </c>
      <c r="AA40" s="101">
        <f t="shared" si="27"/>
        <v>0</v>
      </c>
      <c r="AB40" s="24"/>
      <c r="AC40" s="24"/>
      <c r="AD40" s="101">
        <f t="shared" si="15"/>
        <v>0</v>
      </c>
      <c r="AE40" s="24"/>
      <c r="AF40" s="101">
        <f t="shared" si="28"/>
        <v>0</v>
      </c>
      <c r="AG40" s="102"/>
      <c r="AH40" s="24"/>
    </row>
    <row r="41" spans="1:34" x14ac:dyDescent="0.2">
      <c r="A41" s="22"/>
      <c r="B41" s="22"/>
      <c r="C41" s="22"/>
      <c r="D41" s="22"/>
      <c r="E41" s="100">
        <f t="shared" si="16"/>
        <v>0</v>
      </c>
      <c r="F41" s="101">
        <f t="shared" si="17"/>
        <v>0</v>
      </c>
      <c r="G41" s="23"/>
      <c r="H41" s="101">
        <f t="shared" si="18"/>
        <v>0</v>
      </c>
      <c r="I41" s="23"/>
      <c r="J41" s="24"/>
      <c r="K41" s="101">
        <f t="shared" si="19"/>
        <v>0</v>
      </c>
      <c r="L41" s="24"/>
      <c r="M41" s="23"/>
      <c r="N41" s="101">
        <f t="shared" si="20"/>
        <v>0</v>
      </c>
      <c r="O41" s="23"/>
      <c r="P41" s="101">
        <f t="shared" si="21"/>
        <v>0</v>
      </c>
      <c r="Q41" s="23"/>
      <c r="R41" s="101">
        <f t="shared" si="22"/>
        <v>0</v>
      </c>
      <c r="S41" s="101">
        <f>ROUND(($P41+$R41+($J$26*$J41))*$S$26,2)</f>
        <v>0</v>
      </c>
      <c r="T41" s="101">
        <f t="shared" si="24"/>
        <v>0</v>
      </c>
      <c r="U41" s="101">
        <f t="shared" si="24"/>
        <v>0</v>
      </c>
      <c r="V41" s="101">
        <f>ROUND(($P41+$R41+($J$26*$J41))*V$26,2)</f>
        <v>0</v>
      </c>
      <c r="W41" s="101">
        <f t="shared" si="24"/>
        <v>0</v>
      </c>
      <c r="X41" s="101">
        <f t="shared" si="25"/>
        <v>0</v>
      </c>
      <c r="Y41" s="23"/>
      <c r="Z41" s="101">
        <f t="shared" si="26"/>
        <v>0</v>
      </c>
      <c r="AA41" s="101">
        <f t="shared" si="27"/>
        <v>0</v>
      </c>
      <c r="AB41" s="24"/>
      <c r="AC41" s="24"/>
      <c r="AD41" s="101">
        <f t="shared" si="15"/>
        <v>0</v>
      </c>
      <c r="AE41" s="24"/>
      <c r="AF41" s="101">
        <f t="shared" si="28"/>
        <v>0</v>
      </c>
      <c r="AG41" s="102"/>
      <c r="AH41" s="24"/>
    </row>
    <row r="42" spans="1:34" x14ac:dyDescent="0.2">
      <c r="A42" s="22"/>
      <c r="B42" s="22"/>
      <c r="C42" s="22"/>
      <c r="D42" s="22"/>
      <c r="E42" s="100">
        <f t="shared" si="16"/>
        <v>0</v>
      </c>
      <c r="F42" s="101">
        <f t="shared" si="17"/>
        <v>0</v>
      </c>
      <c r="G42" s="23"/>
      <c r="H42" s="101">
        <f t="shared" si="18"/>
        <v>0</v>
      </c>
      <c r="I42" s="23"/>
      <c r="J42" s="24"/>
      <c r="K42" s="101">
        <f t="shared" si="19"/>
        <v>0</v>
      </c>
      <c r="L42" s="24"/>
      <c r="M42" s="23"/>
      <c r="N42" s="101">
        <f t="shared" si="20"/>
        <v>0</v>
      </c>
      <c r="O42" s="23"/>
      <c r="P42" s="101">
        <f t="shared" si="21"/>
        <v>0</v>
      </c>
      <c r="Q42" s="23"/>
      <c r="R42" s="101">
        <f t="shared" si="22"/>
        <v>0</v>
      </c>
      <c r="S42" s="101">
        <f t="shared" si="23"/>
        <v>0</v>
      </c>
      <c r="T42" s="101">
        <f t="shared" si="24"/>
        <v>0</v>
      </c>
      <c r="U42" s="101">
        <f t="shared" si="24"/>
        <v>0</v>
      </c>
      <c r="V42" s="101">
        <f t="shared" si="24"/>
        <v>0</v>
      </c>
      <c r="W42" s="101">
        <f t="shared" si="24"/>
        <v>0</v>
      </c>
      <c r="X42" s="101">
        <f t="shared" si="25"/>
        <v>0</v>
      </c>
      <c r="Y42" s="23"/>
      <c r="Z42" s="101">
        <f t="shared" si="26"/>
        <v>0</v>
      </c>
      <c r="AA42" s="101">
        <f t="shared" si="27"/>
        <v>0</v>
      </c>
      <c r="AB42" s="24"/>
      <c r="AC42" s="24"/>
      <c r="AD42" s="101">
        <f t="shared" si="15"/>
        <v>0</v>
      </c>
      <c r="AE42" s="24"/>
      <c r="AF42" s="101">
        <f t="shared" si="28"/>
        <v>0</v>
      </c>
      <c r="AG42" s="102"/>
      <c r="AH42" s="24"/>
    </row>
    <row r="43" spans="1:34" x14ac:dyDescent="0.2">
      <c r="A43" s="22"/>
      <c r="B43" s="22"/>
      <c r="C43" s="22"/>
      <c r="D43" s="22"/>
      <c r="E43" s="100">
        <f t="shared" si="16"/>
        <v>0</v>
      </c>
      <c r="F43" s="101">
        <f t="shared" si="17"/>
        <v>0</v>
      </c>
      <c r="G43" s="23"/>
      <c r="H43" s="101">
        <f t="shared" si="18"/>
        <v>0</v>
      </c>
      <c r="I43" s="23"/>
      <c r="J43" s="24"/>
      <c r="K43" s="101">
        <f t="shared" si="19"/>
        <v>0</v>
      </c>
      <c r="L43" s="24"/>
      <c r="M43" s="23"/>
      <c r="N43" s="101">
        <f t="shared" si="20"/>
        <v>0</v>
      </c>
      <c r="O43" s="23"/>
      <c r="P43" s="101">
        <f t="shared" si="21"/>
        <v>0</v>
      </c>
      <c r="Q43" s="23"/>
      <c r="R43" s="101">
        <f t="shared" si="22"/>
        <v>0</v>
      </c>
      <c r="S43" s="101">
        <f t="shared" si="23"/>
        <v>0</v>
      </c>
      <c r="T43" s="101">
        <f>ROUND(($P43+$R43+($J$26*$J43))*T$26,2)</f>
        <v>0</v>
      </c>
      <c r="U43" s="101">
        <f t="shared" si="24"/>
        <v>0</v>
      </c>
      <c r="V43" s="101">
        <f t="shared" si="24"/>
        <v>0</v>
      </c>
      <c r="W43" s="101">
        <f t="shared" si="24"/>
        <v>0</v>
      </c>
      <c r="X43" s="101">
        <f t="shared" si="25"/>
        <v>0</v>
      </c>
      <c r="Y43" s="23"/>
      <c r="Z43" s="101">
        <f t="shared" si="26"/>
        <v>0</v>
      </c>
      <c r="AA43" s="101">
        <f t="shared" si="27"/>
        <v>0</v>
      </c>
      <c r="AB43" s="24"/>
      <c r="AC43" s="24"/>
      <c r="AD43" s="101">
        <f t="shared" si="15"/>
        <v>0</v>
      </c>
      <c r="AE43" s="24"/>
      <c r="AF43" s="101">
        <f t="shared" si="28"/>
        <v>0</v>
      </c>
      <c r="AG43" s="102"/>
      <c r="AH43" s="24"/>
    </row>
    <row r="44" spans="1:34" x14ac:dyDescent="0.2">
      <c r="F44" s="103">
        <f>SUM(F29:F43)</f>
        <v>0</v>
      </c>
      <c r="H44" s="103">
        <f>SUM(H29:H43)</f>
        <v>0</v>
      </c>
      <c r="K44" s="103">
        <f>SUM(K29:K43)</f>
        <v>0</v>
      </c>
      <c r="L44" s="104"/>
      <c r="N44" s="103">
        <f>SUM(N29:N43)</f>
        <v>0</v>
      </c>
      <c r="P44" s="103">
        <f>SUM(P29:P43)</f>
        <v>0</v>
      </c>
      <c r="R44" s="103">
        <f t="shared" ref="R44:W44" si="29">SUM(R29:R43)</f>
        <v>0</v>
      </c>
      <c r="S44" s="103">
        <f t="shared" si="29"/>
        <v>0</v>
      </c>
      <c r="T44" s="103">
        <f t="shared" si="29"/>
        <v>0</v>
      </c>
      <c r="U44" s="103">
        <f t="shared" si="29"/>
        <v>0</v>
      </c>
      <c r="V44" s="103">
        <f t="shared" si="29"/>
        <v>0</v>
      </c>
      <c r="W44" s="103">
        <f t="shared" si="29"/>
        <v>0</v>
      </c>
      <c r="AD44" s="103">
        <f>SUM(AD29:AD43)</f>
        <v>0</v>
      </c>
      <c r="AE44" s="103">
        <f>SUM(AE29:AE43)</f>
        <v>0</v>
      </c>
      <c r="AF44" s="105">
        <f>SUM(AF29:AF43)</f>
        <v>0</v>
      </c>
      <c r="AG44" s="102"/>
      <c r="AH44" s="101">
        <f>SUM(AH29:AH43)</f>
        <v>0</v>
      </c>
    </row>
    <row r="45" spans="1:34" ht="5.0999999999999996" customHeight="1" x14ac:dyDescent="0.2"/>
    <row r="46" spans="1:34" x14ac:dyDescent="0.2">
      <c r="B46" s="102" t="s">
        <v>38</v>
      </c>
      <c r="C46" s="102"/>
      <c r="D46" s="102"/>
      <c r="E46" s="102"/>
      <c r="F46" s="103">
        <f>ROUND(F24+F44,0)</f>
        <v>8000</v>
      </c>
      <c r="G46" s="102"/>
      <c r="H46" s="103">
        <f>ROUND(H24+H44,0)</f>
        <v>5040</v>
      </c>
      <c r="I46" s="102"/>
      <c r="J46" s="102"/>
      <c r="K46" s="103">
        <f>ROUND(K24+K44,0)</f>
        <v>6672</v>
      </c>
      <c r="L46" s="103"/>
      <c r="M46" s="102"/>
      <c r="N46" s="103">
        <f>ROUND(N24+N44,0)</f>
        <v>0</v>
      </c>
      <c r="O46" s="102"/>
      <c r="P46" s="103">
        <f>ROUND(P24+P44,0)</f>
        <v>180</v>
      </c>
      <c r="Q46" s="102"/>
      <c r="R46" s="103">
        <f t="shared" ref="R46:W46" si="30">ROUND(R24+R44,0)</f>
        <v>0</v>
      </c>
      <c r="S46" s="103">
        <f t="shared" si="30"/>
        <v>216</v>
      </c>
      <c r="T46" s="103">
        <f t="shared" si="30"/>
        <v>50</v>
      </c>
      <c r="U46" s="103">
        <f t="shared" si="30"/>
        <v>484</v>
      </c>
      <c r="V46" s="103">
        <f t="shared" si="30"/>
        <v>115</v>
      </c>
      <c r="W46" s="103">
        <f t="shared" si="30"/>
        <v>5</v>
      </c>
      <c r="X46" s="103"/>
      <c r="Y46" s="103"/>
      <c r="Z46" s="102"/>
      <c r="AA46" s="102"/>
      <c r="AB46" s="102"/>
      <c r="AC46" s="102"/>
      <c r="AD46" s="103">
        <f>ROUND(AD24+AD44,0)</f>
        <v>210</v>
      </c>
      <c r="AE46" s="103">
        <f>ROUND(AE24+AE44,0)</f>
        <v>700</v>
      </c>
      <c r="AF46" s="103">
        <f>ROUND(AF24+AF44,0)</f>
        <v>21672</v>
      </c>
      <c r="AH46" s="103">
        <f>ROUND(AH24+AH44,0)</f>
        <v>0</v>
      </c>
    </row>
    <row r="47" spans="1:34" ht="5.0999999999999996" customHeight="1" x14ac:dyDescent="0.2"/>
    <row r="48" spans="1:34" x14ac:dyDescent="0.2">
      <c r="C48" s="106" t="s">
        <v>159</v>
      </c>
      <c r="M48" s="107" t="s">
        <v>52</v>
      </c>
      <c r="N48" s="108"/>
      <c r="O48" s="108"/>
      <c r="P48" s="108"/>
      <c r="Q48" s="109"/>
    </row>
    <row r="49" spans="3:32" x14ac:dyDescent="0.2">
      <c r="C49" s="106" t="s">
        <v>130</v>
      </c>
      <c r="M49" s="126" t="s">
        <v>150</v>
      </c>
      <c r="N49" s="110"/>
      <c r="O49" s="110"/>
      <c r="P49" s="111"/>
      <c r="Q49" s="27"/>
      <c r="AF49" s="112">
        <f>+AF46+SUM(Q49:Q51)</f>
        <v>21672</v>
      </c>
    </row>
    <row r="50" spans="3:32" x14ac:dyDescent="0.2">
      <c r="C50" s="106" t="s">
        <v>128</v>
      </c>
      <c r="M50" s="107" t="s">
        <v>110</v>
      </c>
      <c r="N50" s="108"/>
      <c r="O50" s="108"/>
      <c r="P50" s="109"/>
      <c r="Q50" s="24"/>
    </row>
    <row r="51" spans="3:32" x14ac:dyDescent="0.2">
      <c r="C51" s="95" t="s">
        <v>47</v>
      </c>
      <c r="M51" s="107" t="s">
        <v>111</v>
      </c>
      <c r="N51" s="108"/>
      <c r="O51" s="108"/>
      <c r="P51" s="109"/>
      <c r="Q51" s="24"/>
    </row>
  </sheetData>
  <sheetProtection sheet="1" selectLockedCells="1"/>
  <phoneticPr fontId="0" type="noConversion"/>
  <pageMargins left="0.16" right="0.46" top="0.9" bottom="0.56000000000000005" header="0.34" footer="0.27"/>
  <pageSetup scale="68" fitToWidth="2" orientation="landscape" horizontalDpi="300" verticalDpi="300" r:id="rId1"/>
  <headerFooter alignWithMargins="0">
    <oddHeader>&amp;C&amp;"Arial,Bold"SHIPROCK HIGH SCHOOL
CROSS COUNTRY BUDGET
2017-2018</oddHeader>
    <oddFooter>&amp;L&amp;D      &amp;T&amp;C&amp;P of &amp;N&amp;R&amp;F</oddFooter>
  </headerFooter>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21</vt:i4>
      </vt:variant>
    </vt:vector>
  </HeadingPairs>
  <TitlesOfParts>
    <vt:vector size="37" baseType="lpstr">
      <vt:lpstr>Instructions</vt:lpstr>
      <vt:lpstr>Rates</vt:lpstr>
      <vt:lpstr>Summary</vt:lpstr>
      <vt:lpstr>General</vt:lpstr>
      <vt:lpstr>Football</vt:lpstr>
      <vt:lpstr>Boy's Soccer</vt:lpstr>
      <vt:lpstr>Girl's Soccer</vt:lpstr>
      <vt:lpstr>Volleyball</vt:lpstr>
      <vt:lpstr>Cross Country</vt:lpstr>
      <vt:lpstr>Boy's Basketball</vt:lpstr>
      <vt:lpstr>Girl's Basketball</vt:lpstr>
      <vt:lpstr>Wrestling</vt:lpstr>
      <vt:lpstr>Baseball</vt:lpstr>
      <vt:lpstr>Softball</vt:lpstr>
      <vt:lpstr>Track</vt:lpstr>
      <vt:lpstr>Cheerleaders</vt:lpstr>
      <vt:lpstr>'Boy''s Basketball'!Print_Area</vt:lpstr>
      <vt:lpstr>'Boy''s Soccer'!Print_Area</vt:lpstr>
      <vt:lpstr>'Cross Country'!Print_Area</vt:lpstr>
      <vt:lpstr>'Girl''s Basketball'!Print_Area</vt:lpstr>
      <vt:lpstr>Softball!Print_Area</vt:lpstr>
      <vt:lpstr>Summary!Print_Area</vt:lpstr>
      <vt:lpstr>Volleyball!Print_Area</vt:lpstr>
      <vt:lpstr>Baseball!Print_Titles</vt:lpstr>
      <vt:lpstr>'Boy''s Basketball'!Print_Titles</vt:lpstr>
      <vt:lpstr>'Boy''s Soccer'!Print_Titles</vt:lpstr>
      <vt:lpstr>Cheerleaders!Print_Titles</vt:lpstr>
      <vt:lpstr>'Cross Country'!Print_Titles</vt:lpstr>
      <vt:lpstr>Football!Print_Titles</vt:lpstr>
      <vt:lpstr>General!Print_Titles</vt:lpstr>
      <vt:lpstr>'Girl''s Basketball'!Print_Titles</vt:lpstr>
      <vt:lpstr>'Girl''s Soccer'!Print_Titles</vt:lpstr>
      <vt:lpstr>Softball!Print_Titles</vt:lpstr>
      <vt:lpstr>Summary!Print_Titles</vt:lpstr>
      <vt:lpstr>Track!Print_Titles</vt:lpstr>
      <vt:lpstr>Volleyball!Print_Titles</vt:lpstr>
      <vt:lpstr>Wrestling!Print_Titles</vt:lpstr>
    </vt:vector>
  </TitlesOfParts>
  <Company>Central Consolidated Schools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Byron Manning</dc:creator>
  <cp:lastModifiedBy>Adriana Borek</cp:lastModifiedBy>
  <cp:lastPrinted>2017-03-17T20:58:20Z</cp:lastPrinted>
  <dcterms:created xsi:type="dcterms:W3CDTF">2003-02-12T19:59:13Z</dcterms:created>
  <dcterms:modified xsi:type="dcterms:W3CDTF">2024-06-25T21:31:08Z</dcterms:modified>
</cp:coreProperties>
</file>